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autoCompressPictures="0"/>
  <mc:AlternateContent xmlns:mc="http://schemas.openxmlformats.org/markup-compatibility/2006">
    <mc:Choice Requires="x15">
      <x15ac:absPath xmlns:x15ac="http://schemas.microsoft.com/office/spreadsheetml/2010/11/ac" url="U:\Conflit mineral\"/>
    </mc:Choice>
  </mc:AlternateContent>
  <xr:revisionPtr revIDLastSave="0" documentId="8_{50FFFD95-EBBB-496A-8B4F-7BC8BF744E4E}"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28920" yWindow="-120" windowWidth="29040" windowHeight="1584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 name="_xlnm.Print_Area" localSheetId="3">Declaration!$A$1:$L$86</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5" i="5"/>
  <c r="T5" i="5"/>
  <c r="C5" i="5"/>
  <c r="V5" i="5"/>
  <c r="J5" i="5"/>
  <c r="E5" i="5"/>
  <c r="X5" i="5" s="1"/>
  <c r="S5"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AB5" i="5"/>
  <c r="C6" i="5"/>
  <c r="AB6" i="5"/>
  <c r="C7" i="5"/>
  <c r="AB7" i="5"/>
  <c r="C8" i="5"/>
  <c r="AB8" i="5"/>
  <c r="C9" i="5"/>
  <c r="AB9" i="5"/>
  <c r="C10" i="5"/>
  <c r="AB10" i="5"/>
  <c r="C11" i="5"/>
  <c r="AB11" i="5"/>
  <c r="C12" i="5"/>
  <c r="AB12" i="5"/>
  <c r="C13" i="5"/>
  <c r="AB13" i="5"/>
  <c r="C14"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G61" i="6"/>
  <c r="B16" i="6"/>
  <c r="G16" i="6" s="1"/>
  <c r="H16" i="6" s="1"/>
  <c r="B21" i="6"/>
  <c r="F24" i="6"/>
  <c r="F61" i="6" s="1"/>
  <c r="H61" i="6" s="1"/>
  <c r="D61" i="6" s="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F64" i="6" s="1"/>
  <c r="C64" i="6" s="1"/>
  <c r="D4" i="5"/>
  <c r="E4" i="5"/>
  <c r="V6" i="5"/>
  <c r="E6" i="5"/>
  <c r="X6" i="5" s="1"/>
  <c r="V7" i="5"/>
  <c r="E7" i="5"/>
  <c r="X7" i="5" s="1"/>
  <c r="V8" i="5"/>
  <c r="E8" i="5"/>
  <c r="V9" i="5"/>
  <c r="E9" i="5"/>
  <c r="X9" i="5" s="1"/>
  <c r="V10" i="5"/>
  <c r="E10" i="5"/>
  <c r="X10" i="5" s="1"/>
  <c r="V11" i="5"/>
  <c r="E11" i="5"/>
  <c r="X11" i="5" s="1"/>
  <c r="V12" i="5"/>
  <c r="E12" i="5"/>
  <c r="X12" i="5" s="1"/>
  <c r="V13" i="5"/>
  <c r="E13" i="5"/>
  <c r="X13" i="5" s="1"/>
  <c r="V14" i="5"/>
  <c r="E14" i="5"/>
  <c r="X14" i="5" s="1"/>
  <c r="V15" i="5"/>
  <c r="E15" i="5"/>
  <c r="X15" i="5" s="1"/>
  <c r="V16" i="5"/>
  <c r="E16" i="5"/>
  <c r="X16" i="5" s="1"/>
  <c r="V17" i="5"/>
  <c r="E17" i="5"/>
  <c r="X17" i="5" s="1"/>
  <c r="V18" i="5"/>
  <c r="E18" i="5"/>
  <c r="X18" i="5" s="1"/>
  <c r="V19" i="5"/>
  <c r="E19" i="5"/>
  <c r="X19" i="5" s="1"/>
  <c r="V20" i="5"/>
  <c r="E20" i="5"/>
  <c r="X20" i="5" s="1"/>
  <c r="V21" i="5"/>
  <c r="E21" i="5"/>
  <c r="X21" i="5" s="1"/>
  <c r="V22" i="5"/>
  <c r="E22" i="5"/>
  <c r="X22" i="5" s="1"/>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V41" i="5"/>
  <c r="E41" i="5"/>
  <c r="X41" i="5" s="1"/>
  <c r="V42" i="5"/>
  <c r="E42" i="5"/>
  <c r="X42" i="5" s="1"/>
  <c r="V43" i="5"/>
  <c r="E43" i="5"/>
  <c r="X43" i="5" s="1"/>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V786" i="5"/>
  <c r="E786" i="5"/>
  <c r="X786" i="5" s="1"/>
  <c r="V787" i="5"/>
  <c r="E787" i="5"/>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X2493" i="5" s="1"/>
  <c r="V2494" i="5"/>
  <c r="E2494" i="5"/>
  <c r="X2494" i="5" s="1"/>
  <c r="V2495" i="5"/>
  <c r="E2495" i="5"/>
  <c r="X2495" i="5" s="1"/>
  <c r="V2496" i="5"/>
  <c r="E2496" i="5"/>
  <c r="X2496" i="5" s="1"/>
  <c r="V2497" i="5"/>
  <c r="E2497" i="5"/>
  <c r="X2497" i="5" s="1"/>
  <c r="V2498" i="5"/>
  <c r="E2498" i="5"/>
  <c r="X2498" i="5" s="1"/>
  <c r="V2499" i="5"/>
  <c r="E2499" i="5"/>
  <c r="X2499" i="5" s="1"/>
  <c r="V2500" i="5"/>
  <c r="E2500" i="5"/>
  <c r="X2500" i="5" s="1"/>
  <c r="G60" i="6"/>
  <c r="B15" i="6"/>
  <c r="G15" i="6" s="1"/>
  <c r="H15" i="6" s="1"/>
  <c r="B20" i="6"/>
  <c r="G20" i="6"/>
  <c r="B23" i="6"/>
  <c r="G23" i="6"/>
  <c r="G21" i="6"/>
  <c r="F34" i="6"/>
  <c r="H34" i="6" s="1"/>
  <c r="B8" i="6"/>
  <c r="G8" i="6" s="1"/>
  <c r="H8" i="6" s="1"/>
  <c r="D8" i="6" s="1"/>
  <c r="B11" i="6"/>
  <c r="G11" i="6" s="1"/>
  <c r="H11" i="6" s="1"/>
  <c r="G26" i="6"/>
  <c r="H26" i="6"/>
  <c r="F31" i="6"/>
  <c r="H31" i="6"/>
  <c r="F36" i="6"/>
  <c r="H36" i="6"/>
  <c r="F41" i="6"/>
  <c r="H41" i="6"/>
  <c r="F46" i="6"/>
  <c r="H46" i="6"/>
  <c r="I4" i="6"/>
  <c r="J4" i="6"/>
  <c r="I5" i="6"/>
  <c r="J5" i="6"/>
  <c r="I6" i="6"/>
  <c r="J6" i="6"/>
  <c r="I7" i="6"/>
  <c r="J7" i="6"/>
  <c r="I8" i="6"/>
  <c r="J8" i="6"/>
  <c r="I9" i="6"/>
  <c r="J9" i="6"/>
  <c r="I10" i="6"/>
  <c r="J10" i="6"/>
  <c r="I11" i="6"/>
  <c r="J11" i="6"/>
  <c r="I12" i="6"/>
  <c r="J12" i="6"/>
  <c r="I13" i="6"/>
  <c r="J13" i="6"/>
  <c r="I15" i="6"/>
  <c r="J15" i="6"/>
  <c r="I16" i="6"/>
  <c r="J16" i="6"/>
  <c r="I17" i="6"/>
  <c r="C17" i="6" s="1"/>
  <c r="J17" i="6"/>
  <c r="I18" i="6"/>
  <c r="C18" i="6" s="1"/>
  <c r="J18" i="6"/>
  <c r="I20" i="6"/>
  <c r="J20" i="6"/>
  <c r="I21" i="6"/>
  <c r="J21" i="6"/>
  <c r="I23" i="6"/>
  <c r="J23" i="6"/>
  <c r="I24" i="6"/>
  <c r="J24" i="6"/>
  <c r="I25" i="6"/>
  <c r="C25" i="6" s="1"/>
  <c r="J25" i="6"/>
  <c r="I26" i="6"/>
  <c r="C26" i="6" s="1"/>
  <c r="J26" i="6"/>
  <c r="I28" i="6"/>
  <c r="J28" i="6"/>
  <c r="I29" i="6"/>
  <c r="C29" i="6" s="1"/>
  <c r="J29" i="6"/>
  <c r="I30" i="6"/>
  <c r="C30" i="6" s="1"/>
  <c r="J30" i="6"/>
  <c r="I31" i="6"/>
  <c r="C31" i="6" s="1"/>
  <c r="J31" i="6"/>
  <c r="I33" i="6"/>
  <c r="J33" i="6"/>
  <c r="I34" i="6"/>
  <c r="J34" i="6"/>
  <c r="I35" i="6"/>
  <c r="J35" i="6"/>
  <c r="I36" i="6"/>
  <c r="C36" i="6" s="1"/>
  <c r="J36" i="6"/>
  <c r="I38" i="6"/>
  <c r="J38" i="6"/>
  <c r="I39" i="6"/>
  <c r="J39" i="6"/>
  <c r="I40" i="6"/>
  <c r="C40" i="6" s="1"/>
  <c r="J40" i="6"/>
  <c r="I41" i="6"/>
  <c r="C41" i="6" s="1"/>
  <c r="J41" i="6"/>
  <c r="I43" i="6"/>
  <c r="J43" i="6"/>
  <c r="I44" i="6"/>
  <c r="J44" i="6"/>
  <c r="I45" i="6"/>
  <c r="I46" i="6"/>
  <c r="C46" i="6" s="1"/>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40" i="5"/>
  <c r="X63" i="5"/>
  <c r="X109" i="5"/>
  <c r="X123" i="5"/>
  <c r="X203" i="5"/>
  <c r="X259" i="5"/>
  <c r="X288" i="5"/>
  <c r="X319" i="5"/>
  <c r="X333" i="5"/>
  <c r="X383" i="5"/>
  <c r="X439" i="5"/>
  <c r="X515" i="5"/>
  <c r="X587" i="5"/>
  <c r="X667" i="5"/>
  <c r="X719" i="5"/>
  <c r="X785" i="5"/>
  <c r="X787" i="5"/>
  <c r="X833" i="5"/>
  <c r="X847" i="5"/>
  <c r="X915" i="5"/>
  <c r="X987" i="5"/>
  <c r="X1047" i="5"/>
  <c r="X1119" i="5"/>
  <c r="X1195" i="5"/>
  <c r="X1255" i="5"/>
  <c r="X1327" i="5"/>
  <c r="X1391" i="5"/>
  <c r="X1455" i="5"/>
  <c r="X1523" i="5"/>
  <c r="X1583" i="5"/>
  <c r="X1663" i="5"/>
  <c r="X1727" i="5"/>
  <c r="X1795" i="5"/>
  <c r="X1867" i="5"/>
  <c r="X1927" i="5"/>
  <c r="X1999" i="5"/>
  <c r="X2063" i="5"/>
  <c r="X2131" i="5"/>
  <c r="X2211" i="5"/>
  <c r="X2271" i="5"/>
  <c r="X2339" i="5"/>
  <c r="X2391" i="5"/>
  <c r="X2451" i="5"/>
  <c r="I64" i="6"/>
  <c r="E4" i="8"/>
  <c r="B48" i="6"/>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P38" i="4"/>
  <c r="P37" i="4"/>
  <c r="Q37" i="4" s="1"/>
  <c r="P26" i="4"/>
  <c r="S2500" i="5"/>
  <c r="R2500" i="5"/>
  <c r="J2500" i="5"/>
  <c r="I2500" i="5"/>
  <c r="H2500" i="5"/>
  <c r="G2500" i="5"/>
  <c r="F2500" i="5"/>
  <c r="B53" i="6"/>
  <c r="B52" i="6"/>
  <c r="P27" i="4"/>
  <c r="G53" i="6"/>
  <c r="G52" i="6"/>
  <c r="B57" i="6"/>
  <c r="G57" i="6"/>
  <c r="B55" i="6"/>
  <c r="G55" i="6"/>
  <c r="B50" i="6"/>
  <c r="G50" i="6"/>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B6" i="6"/>
  <c r="G59" i="6"/>
  <c r="B59" i="6"/>
  <c r="I102" i="5"/>
  <c r="I113" i="5"/>
  <c r="G118" i="5"/>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B5" i="6"/>
  <c r="F59" i="6"/>
  <c r="F2347" i="5"/>
  <c r="I2451" i="5"/>
  <c r="R2495" i="5"/>
  <c r="D11" i="4"/>
  <c r="B58" i="6"/>
  <c r="G58" i="6" s="1"/>
  <c r="B54" i="6"/>
  <c r="G54" i="6"/>
  <c r="B49" i="6"/>
  <c r="G49" i="6" s="1"/>
  <c r="G48" i="6"/>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B18" i="6"/>
  <c r="F26" i="6"/>
  <c r="B25" i="6"/>
  <c r="G25" i="6"/>
  <c r="B24" i="6"/>
  <c r="G24" i="6"/>
  <c r="B17" i="6"/>
  <c r="F25" i="6"/>
  <c r="H14" i="6"/>
  <c r="B13" i="6"/>
  <c r="G13" i="6"/>
  <c r="H13" i="6" s="1"/>
  <c r="B12" i="6"/>
  <c r="G12" i="6" s="1"/>
  <c r="H12" i="6" s="1"/>
  <c r="D12" i="6" s="1"/>
  <c r="B10" i="6"/>
  <c r="G10" i="6" s="1"/>
  <c r="H10" i="6" s="1"/>
  <c r="B9" i="6"/>
  <c r="G9" i="6"/>
  <c r="H9" i="6" s="1"/>
  <c r="B7" i="6"/>
  <c r="G7" i="6"/>
  <c r="H7" i="6"/>
  <c r="D7" i="6"/>
  <c r="B4" i="6"/>
  <c r="G4" i="6"/>
  <c r="H4" i="6" s="1"/>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R99" i="5"/>
  <c r="F95" i="5"/>
  <c r="S95" i="5"/>
  <c r="G87" i="5"/>
  <c r="H83" i="5"/>
  <c r="F75" i="5"/>
  <c r="G67" i="5"/>
  <c r="F51" i="5"/>
  <c r="I35" i="5"/>
  <c r="H61" i="4"/>
  <c r="P41" i="4"/>
  <c r="P40" i="4"/>
  <c r="P29" i="4"/>
  <c r="P28" i="4"/>
  <c r="A5" i="4"/>
  <c r="A63" i="2"/>
  <c r="H2079" i="5"/>
  <c r="S2300" i="5"/>
  <c r="H2263" i="5"/>
  <c r="G399" i="5"/>
  <c r="F656" i="5"/>
  <c r="S1092" i="5"/>
  <c r="F839" i="5"/>
  <c r="G831" i="5"/>
  <c r="R950" i="5"/>
  <c r="J1784" i="5"/>
  <c r="R1832" i="5"/>
  <c r="H1792" i="5"/>
  <c r="G1808"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J36" i="5"/>
  <c r="R44" i="5"/>
  <c r="G54" i="5"/>
  <c r="G56" i="5"/>
  <c r="G62" i="5"/>
  <c r="J64" i="5"/>
  <c r="F70" i="5"/>
  <c r="I88"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F6" i="6"/>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G6" i="6"/>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S230" i="5"/>
  <c r="H253" i="5"/>
  <c r="R253" i="5"/>
  <c r="I253" i="5"/>
  <c r="G253" i="5"/>
  <c r="S260" i="5"/>
  <c r="S284" i="5"/>
  <c r="S290" i="5"/>
  <c r="S296" i="5"/>
  <c r="S346" i="5"/>
  <c r="S358" i="5"/>
  <c r="S364" i="5"/>
  <c r="S418" i="5"/>
  <c r="S437" i="5"/>
  <c r="S461" i="5"/>
  <c r="S2468" i="5"/>
  <c r="S2482" i="5"/>
  <c r="G545" i="5"/>
  <c r="R49" i="5"/>
  <c r="R33" i="5"/>
  <c r="I19" i="5"/>
  <c r="G71" i="5"/>
  <c r="S112" i="5"/>
  <c r="S118" i="5"/>
  <c r="S124" i="5"/>
  <c r="H1436" i="5"/>
  <c r="G1548" i="5"/>
  <c r="G1612" i="5"/>
  <c r="F187"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J87" i="5"/>
  <c r="H472" i="5"/>
  <c r="F472" i="5"/>
  <c r="H302" i="5"/>
  <c r="G302" i="5"/>
  <c r="J302" i="5"/>
  <c r="S175" i="5"/>
  <c r="S181" i="5"/>
  <c r="S1000" i="5"/>
  <c r="S1006" i="5"/>
  <c r="S1012" i="5"/>
  <c r="S1018" i="5"/>
  <c r="S1047" i="5"/>
  <c r="S1064" i="5"/>
  <c r="S1070" i="5"/>
  <c r="S1082" i="5"/>
  <c r="G985" i="5"/>
  <c r="R89" i="5"/>
  <c r="G73" i="5"/>
  <c r="H57" i="5"/>
  <c r="R41" i="5"/>
  <c r="I25"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S98"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169"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J1654" i="5"/>
  <c r="I1654" i="5"/>
  <c r="R980" i="5"/>
  <c r="F1604" i="5"/>
  <c r="R300" i="5"/>
  <c r="F579" i="5"/>
  <c r="S92" i="5"/>
  <c r="S504" i="5"/>
  <c r="S202" i="5"/>
  <c r="J579" i="5"/>
  <c r="G1492" i="5"/>
  <c r="R1038" i="5"/>
  <c r="R468" i="5"/>
  <c r="F468" i="5"/>
  <c r="J1068" i="5"/>
  <c r="F1068" i="5"/>
  <c r="S194" i="5"/>
  <c r="S106" i="5"/>
  <c r="S350" i="5"/>
  <c r="S458" i="5"/>
  <c r="S250" i="5"/>
  <c r="S188" i="5"/>
  <c r="F516" i="5"/>
  <c r="G472" i="5"/>
  <c r="F1644" i="5"/>
  <c r="H1654" i="5"/>
  <c r="I1020" i="5"/>
  <c r="G516" i="5"/>
  <c r="R516" i="5"/>
  <c r="G1564" i="5"/>
  <c r="F1564" i="5"/>
  <c r="S170" i="5"/>
  <c r="S621" i="5"/>
  <c r="S340" i="5"/>
  <c r="S316" i="5"/>
  <c r="S105"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S84" i="5"/>
  <c r="S64" i="5"/>
  <c r="S32" i="5"/>
  <c r="S62" i="5"/>
  <c r="S38" i="5"/>
  <c r="S80" i="5"/>
  <c r="S58" i="5"/>
  <c r="S52" i="5"/>
  <c r="S24" i="5"/>
  <c r="S22" i="5"/>
  <c r="S70" i="5"/>
  <c r="S18" i="5"/>
  <c r="S30" i="5"/>
  <c r="S81" i="5"/>
  <c r="S79" i="5"/>
  <c r="S42" i="5"/>
  <c r="S48" i="5"/>
  <c r="S90" i="5"/>
  <c r="S28" i="5"/>
  <c r="S26" i="5"/>
  <c r="S44" i="5"/>
  <c r="S82"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F1935" i="5"/>
  <c r="H1879" i="5"/>
  <c r="S184" i="5"/>
  <c r="I107" i="5"/>
  <c r="H768" i="5"/>
  <c r="S1180" i="5"/>
  <c r="S833" i="5"/>
  <c r="S898" i="5"/>
  <c r="S216" i="5"/>
  <c r="S159" i="5"/>
  <c r="G446" i="5"/>
  <c r="J859" i="5"/>
  <c r="R1935" i="5"/>
  <c r="S494" i="5"/>
  <c r="S786" i="5"/>
  <c r="S988" i="5"/>
  <c r="S1230" i="5"/>
  <c r="S527" i="5"/>
  <c r="S1173" i="5"/>
  <c r="F30" i="6"/>
  <c r="F40" i="6"/>
  <c r="F35" i="6"/>
  <c r="H35" i="6"/>
  <c r="D35" i="6"/>
  <c r="G17" i="6"/>
  <c r="H17" i="6"/>
  <c r="D17" i="6"/>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S94"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97"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J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J281"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J22"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S1775" i="5"/>
  <c r="J264"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32" i="5"/>
  <c r="H112" i="5"/>
  <c r="H1211" i="5"/>
  <c r="J1179" i="5"/>
  <c r="J315" i="5"/>
  <c r="J2243" i="5"/>
  <c r="H2094" i="5"/>
  <c r="R1643" i="5"/>
  <c r="I435" i="5"/>
  <c r="G1211" i="5"/>
  <c r="F1275" i="5"/>
  <c r="I1483" i="5"/>
  <c r="J55"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J70" i="5"/>
  <c r="F198" i="5"/>
  <c r="J48" i="5"/>
  <c r="H176" i="5"/>
  <c r="H2243" i="5"/>
  <c r="R1167" i="5"/>
  <c r="F355" i="5"/>
  <c r="R2263" i="5"/>
  <c r="I355" i="5"/>
  <c r="F2094" i="5"/>
  <c r="G18" i="6"/>
  <c r="H18" i="6"/>
  <c r="D18" i="6"/>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S103" i="5"/>
  <c r="H983" i="5"/>
  <c r="R1303" i="5"/>
  <c r="H1751" i="5"/>
  <c r="F1079" i="5"/>
  <c r="G2182" i="5"/>
  <c r="G1863" i="5"/>
  <c r="R1863" i="5"/>
  <c r="H1863" i="5"/>
  <c r="F1863" i="5"/>
  <c r="S160" i="5"/>
  <c r="S122"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S109" i="5"/>
  <c r="F435" i="5"/>
  <c r="S281" i="5"/>
  <c r="S578" i="5"/>
  <c r="S96"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I8" i="5"/>
  <c r="F11" i="5"/>
  <c r="H14" i="5"/>
  <c r="A5" i="2"/>
  <c r="C2" i="6"/>
  <c r="H59" i="6"/>
  <c r="D59" i="6"/>
  <c r="R520"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J300" i="5"/>
  <c r="H6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H1500" i="5"/>
  <c r="G1193" i="5"/>
  <c r="J1041" i="5"/>
  <c r="H2329" i="5"/>
  <c r="I921" i="5"/>
  <c r="H1041" i="5"/>
  <c r="J341" i="5"/>
  <c r="I461" i="5"/>
  <c r="H68"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J75" i="5"/>
  <c r="R75" i="5"/>
  <c r="H75" i="5"/>
  <c r="I75" i="5"/>
  <c r="G75"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J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S47" i="5"/>
  <c r="S87" i="5"/>
  <c r="S77" i="5"/>
  <c r="S76" i="5"/>
  <c r="S91" i="5"/>
  <c r="S71" i="5"/>
  <c r="S53" i="5"/>
  <c r="S55" i="5"/>
  <c r="S83" i="5"/>
  <c r="S63" i="5"/>
  <c r="S65" i="5"/>
  <c r="S86"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F12" i="5"/>
  <c r="G14" i="5"/>
  <c r="F15" i="5"/>
  <c r="H8" i="5"/>
  <c r="R8" i="5"/>
  <c r="F8"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S46" i="5"/>
  <c r="S40" i="5"/>
  <c r="S54" i="5"/>
  <c r="S66" i="5"/>
  <c r="S78" i="5"/>
  <c r="S89" i="5"/>
  <c r="S75" i="5"/>
  <c r="S25" i="5"/>
  <c r="S51" i="5"/>
  <c r="S49" i="5"/>
  <c r="S73" i="5"/>
  <c r="S85" i="5"/>
  <c r="S68" i="5"/>
  <c r="S88" i="5"/>
  <c r="S43" i="5"/>
  <c r="S57" i="5"/>
  <c r="S35" i="5"/>
  <c r="S23" i="5"/>
  <c r="S39" i="5"/>
  <c r="S59" i="5"/>
  <c r="S56" i="5"/>
  <c r="S34" i="5"/>
  <c r="S72" i="5"/>
  <c r="S31" i="5"/>
  <c r="S50" i="5"/>
  <c r="S41" i="5"/>
  <c r="S33" i="5"/>
  <c r="S60" i="5"/>
  <c r="S27" i="5"/>
  <c r="S20" i="5"/>
  <c r="S74" i="5"/>
  <c r="S36" i="5"/>
  <c r="S29" i="5"/>
  <c r="S11" i="5"/>
  <c r="S8" i="5"/>
  <c r="S14" i="5"/>
  <c r="J6" i="5"/>
  <c r="S7" i="5"/>
  <c r="S93" i="5"/>
  <c r="F9" i="5"/>
  <c r="H9" i="5"/>
  <c r="J12" i="5"/>
  <c r="J15" i="5"/>
  <c r="J16" i="5"/>
  <c r="R10" i="5"/>
  <c r="I10" i="5"/>
  <c r="S69" i="5"/>
  <c r="S61" i="5"/>
  <c r="S45" i="5"/>
  <c r="S17" i="5"/>
  <c r="S37" i="5"/>
  <c r="S21" i="5"/>
  <c r="S6"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G3" i="5"/>
  <c r="C19" i="3"/>
  <c r="B20" i="4"/>
  <c r="A11" i="6" s="1"/>
  <c r="B71" i="4"/>
  <c r="A49" i="6" s="1"/>
  <c r="B4" i="5"/>
  <c r="B10" i="4"/>
  <c r="A6" i="6" s="1"/>
  <c r="B22" i="4"/>
  <c r="A13" i="6" s="1"/>
  <c r="B4" i="4"/>
  <c r="B18" i="4"/>
  <c r="A10" i="6" s="1"/>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s="1"/>
  <c r="A34" i="6" s="1"/>
  <c r="A7" i="2"/>
  <c r="B14" i="4"/>
  <c r="B7" i="3"/>
  <c r="A31" i="2"/>
  <c r="C8" i="3"/>
  <c r="B18" i="3"/>
  <c r="B73" i="4"/>
  <c r="A51" i="6" s="1"/>
  <c r="A50" i="2"/>
  <c r="A40" i="2"/>
  <c r="C18" i="3"/>
  <c r="A3" i="2"/>
  <c r="I4" i="4"/>
  <c r="C13" i="3"/>
  <c r="A41" i="2"/>
  <c r="B69" i="4"/>
  <c r="A48" i="6" s="1"/>
  <c r="A27" i="2"/>
  <c r="A55" i="2"/>
  <c r="A66" i="2"/>
  <c r="A73" i="2"/>
  <c r="A16" i="2"/>
  <c r="C17" i="3"/>
  <c r="A20" i="2"/>
  <c r="B6" i="3"/>
  <c r="B2" i="3"/>
  <c r="A49" i="2"/>
  <c r="B13" i="4"/>
  <c r="A19" i="2"/>
  <c r="A38" i="2"/>
  <c r="A1" i="2"/>
  <c r="B83" i="4"/>
  <c r="A58" i="6" s="1"/>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s="1"/>
  <c r="B21" i="4"/>
  <c r="A12" i="6" s="1"/>
  <c r="B17" i="4"/>
  <c r="A9" i="6" s="1"/>
  <c r="B15" i="4"/>
  <c r="A7" i="6" s="1"/>
  <c r="B19" i="4"/>
  <c r="B25" i="4"/>
  <c r="A14" i="6" s="1"/>
  <c r="D2" i="4"/>
  <c r="B6" i="4"/>
  <c r="C21" i="3"/>
  <c r="B9" i="4"/>
  <c r="A5" i="6" s="1"/>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R31" i="5"/>
  <c r="J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H25" i="6"/>
  <c r="D25" i="6"/>
  <c r="D31" i="6"/>
  <c r="J4" i="5"/>
  <c r="M4" i="5"/>
  <c r="K4" i="5"/>
  <c r="P4" i="5"/>
  <c r="D4" i="8"/>
  <c r="B1001" i="7"/>
  <c r="B35" i="4"/>
  <c r="B38" i="4"/>
  <c r="B56" i="4" s="1"/>
  <c r="A38" i="6" s="1"/>
  <c r="B3" i="6"/>
  <c r="A4" i="8"/>
  <c r="B22" i="3"/>
  <c r="B4" i="8"/>
  <c r="B34" i="4"/>
  <c r="B40" i="4"/>
  <c r="B58" i="4" s="1"/>
  <c r="A40" i="6" s="1"/>
  <c r="C3" i="6"/>
  <c r="I4" i="8"/>
  <c r="C5" i="7"/>
  <c r="A1" i="6"/>
  <c r="A85" i="4"/>
  <c r="B33" i="4"/>
  <c r="A21" i="6" s="1"/>
  <c r="B81" i="4"/>
  <c r="A57" i="6" s="1"/>
  <c r="H4" i="5"/>
  <c r="O4" i="5"/>
  <c r="B2" i="5"/>
  <c r="B41" i="4"/>
  <c r="B65" i="4" s="1"/>
  <c r="A46" i="6" s="1"/>
  <c r="D3" i="6"/>
  <c r="B20" i="1"/>
  <c r="B29" i="4"/>
  <c r="A18" i="6" s="1"/>
  <c r="A3" i="6"/>
  <c r="D5" i="7"/>
  <c r="B32" i="4"/>
  <c r="A20" i="6" s="1"/>
  <c r="N4" i="5"/>
  <c r="B28" i="4"/>
  <c r="A17" i="6" s="1"/>
  <c r="G4" i="5"/>
  <c r="A1" i="7"/>
  <c r="F4" i="5"/>
  <c r="C4" i="8"/>
  <c r="A1" i="8"/>
  <c r="B27" i="4"/>
  <c r="A16" i="6" s="1"/>
  <c r="B79" i="4"/>
  <c r="A55" i="6" s="1"/>
  <c r="D1" i="6"/>
  <c r="C35" i="6"/>
  <c r="B5" i="7"/>
  <c r="C45" i="6"/>
  <c r="A64" i="2"/>
  <c r="A47" i="2"/>
  <c r="H4" i="8"/>
  <c r="F4" i="8"/>
  <c r="B3" i="5"/>
  <c r="G4" i="8"/>
  <c r="I4" i="5"/>
  <c r="C7" i="6"/>
  <c r="L4" i="5"/>
  <c r="B68" i="4"/>
  <c r="A47" i="6" s="1"/>
  <c r="A4" i="5"/>
  <c r="G25" i="4"/>
  <c r="G37" i="4" s="1"/>
  <c r="D25" i="4"/>
  <c r="D55" i="4" s="1"/>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S19"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J193" i="5"/>
  <c r="G1281" i="5"/>
  <c r="H2321" i="5"/>
  <c r="G1161" i="5"/>
  <c r="S1947" i="5"/>
  <c r="G2121" i="5"/>
  <c r="R84" i="5"/>
  <c r="S1867" i="5"/>
  <c r="I313" i="5"/>
  <c r="J129" i="5"/>
  <c r="H90" i="5"/>
  <c r="J56" i="5"/>
  <c r="S1131" i="5"/>
  <c r="I82" i="5"/>
  <c r="J1281" i="5"/>
  <c r="F2265" i="5"/>
  <c r="S2243" i="5"/>
  <c r="S2003" i="5"/>
  <c r="G1072" i="5"/>
  <c r="I1072" i="5"/>
  <c r="I1387" i="5"/>
  <c r="J1387" i="5"/>
  <c r="J1736" i="5"/>
  <c r="J84"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47" i="5"/>
  <c r="G1014" i="5"/>
  <c r="G1094" i="5"/>
  <c r="G662" i="5"/>
  <c r="G518" i="5"/>
  <c r="G846" i="5"/>
  <c r="G55" i="5"/>
  <c r="G654" i="5"/>
  <c r="G982" i="5"/>
  <c r="G542" i="5"/>
  <c r="H6" i="6"/>
  <c r="D6" i="6" s="1"/>
  <c r="G5" i="6"/>
  <c r="H5"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G68" i="4" l="1"/>
  <c r="D16" i="6"/>
  <c r="K61" i="6"/>
  <c r="B49" i="4"/>
  <c r="A32" i="6" s="1"/>
  <c r="B43" i="4"/>
  <c r="A27" i="6" s="1"/>
  <c r="B37" i="4"/>
  <c r="A22" i="6" s="1"/>
  <c r="B55" i="4"/>
  <c r="A37" i="6" s="1"/>
  <c r="B61" i="4"/>
  <c r="A42" i="6" s="1"/>
  <c r="C34" i="6"/>
  <c r="D34" i="6"/>
  <c r="H24" i="6"/>
  <c r="F44" i="6"/>
  <c r="H44" i="6" s="1"/>
  <c r="F21" i="6"/>
  <c r="H21" i="6" s="1"/>
  <c r="D21" i="6" s="1"/>
  <c r="F39" i="6"/>
  <c r="H39" i="6" s="1"/>
  <c r="C61" i="6"/>
  <c r="C16" i="6"/>
  <c r="K60" i="6"/>
  <c r="C15" i="6"/>
  <c r="D15" i="6"/>
  <c r="F23" i="6"/>
  <c r="F20" i="6"/>
  <c r="H20" i="6" s="1"/>
  <c r="C8" i="6"/>
  <c r="D13" i="6"/>
  <c r="C13" i="6"/>
  <c r="C12" i="6"/>
  <c r="G49" i="4"/>
  <c r="G55" i="4"/>
  <c r="B57" i="4"/>
  <c r="A39" i="6" s="1"/>
  <c r="D10" i="6"/>
  <c r="C10" i="6"/>
  <c r="G31" i="4"/>
  <c r="C9" i="6"/>
  <c r="D9" i="6"/>
  <c r="B75" i="4"/>
  <c r="A53" i="6" s="1"/>
  <c r="C59" i="6"/>
  <c r="C6" i="6"/>
  <c r="B63" i="4"/>
  <c r="A44" i="6" s="1"/>
  <c r="C4" i="6"/>
  <c r="D4" i="6"/>
  <c r="A24" i="6"/>
  <c r="B47" i="4"/>
  <c r="A31" i="6" s="1"/>
  <c r="C11" i="6"/>
  <c r="D11" i="6"/>
  <c r="G61" i="4"/>
  <c r="B52" i="4"/>
  <c r="A35" i="6" s="1"/>
  <c r="G43" i="4"/>
  <c r="A25" i="6"/>
  <c r="B53" i="4"/>
  <c r="A36" i="6" s="1"/>
  <c r="B64" i="4"/>
  <c r="A45" i="6" s="1"/>
  <c r="B59" i="4"/>
  <c r="A41" i="6" s="1"/>
  <c r="A26" i="6"/>
  <c r="B46" i="4"/>
  <c r="A30" i="6" s="1"/>
  <c r="D37" i="4"/>
  <c r="D43" i="4"/>
  <c r="G64" i="6" a="1"/>
  <c r="G64" i="6" s="1"/>
  <c r="H64" i="6" s="1"/>
  <c r="X8" i="5"/>
  <c r="B44" i="4"/>
  <c r="A28" i="6" s="1"/>
  <c r="D49" i="4"/>
  <c r="D31" i="4"/>
  <c r="D61" i="4"/>
  <c r="D68" i="4"/>
  <c r="A23" i="6"/>
  <c r="B50" i="4"/>
  <c r="A33" i="6" s="1"/>
  <c r="B62" i="4"/>
  <c r="A43" i="6" s="1"/>
  <c r="B74" i="4"/>
  <c r="A52" i="6" s="1"/>
  <c r="C21" i="6" l="1"/>
  <c r="C39" i="6"/>
  <c r="D39" i="6"/>
  <c r="D44" i="6"/>
  <c r="C44" i="6"/>
  <c r="D24" i="6"/>
  <c r="C24" i="6"/>
  <c r="D20" i="6"/>
  <c r="C20" i="6"/>
  <c r="H23" i="6"/>
  <c r="F28" i="6"/>
  <c r="H28" i="6" s="1"/>
  <c r="F48" i="6"/>
  <c r="F33" i="6"/>
  <c r="H33" i="6" s="1"/>
  <c r="F38" i="6"/>
  <c r="H38" i="6" s="1"/>
  <c r="F60" i="6"/>
  <c r="F43" i="6"/>
  <c r="H43" i="6" s="1"/>
  <c r="F52" i="6"/>
  <c r="H52" i="6" s="1"/>
  <c r="D23" i="6" l="1"/>
  <c r="C23" i="6"/>
  <c r="D52" i="6"/>
  <c r="C52" i="6"/>
  <c r="H60" i="6"/>
  <c r="B2" i="6"/>
  <c r="D28" i="6"/>
  <c r="C28" i="6"/>
  <c r="D43" i="6"/>
  <c r="C43" i="6"/>
  <c r="D38" i="6"/>
  <c r="C38" i="6"/>
  <c r="D33" i="6"/>
  <c r="C33" i="6"/>
  <c r="F53" i="6"/>
  <c r="H53" i="6" s="1"/>
  <c r="F58" i="6"/>
  <c r="H58" i="6" s="1"/>
  <c r="H48" i="6"/>
  <c r="F49" i="6"/>
  <c r="F54" i="6"/>
  <c r="H54" i="6" s="1"/>
  <c r="F55" i="6"/>
  <c r="H55" i="6" s="1"/>
  <c r="F57" i="6"/>
  <c r="H57" i="6" s="1"/>
  <c r="D54" i="6" l="1"/>
  <c r="C54" i="6"/>
  <c r="D48" i="6"/>
  <c r="C48" i="6"/>
  <c r="D58" i="6"/>
  <c r="C58" i="6"/>
  <c r="D53" i="6"/>
  <c r="C53" i="6"/>
  <c r="H49" i="6"/>
  <c r="F50" i="6"/>
  <c r="H50" i="6" s="1"/>
  <c r="D57" i="6"/>
  <c r="C57" i="6"/>
  <c r="D60" i="6"/>
  <c r="C60" i="6"/>
  <c r="D55" i="6"/>
  <c r="C55" i="6"/>
  <c r="C50" i="6" l="1"/>
  <c r="D50" i="6"/>
  <c r="D49" i="6"/>
  <c r="C49" i="6"/>
  <c r="H65"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<sst xmlns="http://schemas.openxmlformats.org/spreadsheetml/2006/main" count="23020" uniqueCount="19213">
  <si>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</si>
  <si>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</si>
  <si>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</si>
  <si>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</si>
  <si>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</si>
  <si>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</si>
  <si>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</si>
  <si>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</si>
  <si>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</si>
  <si>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</si>
  <si>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</si>
  <si>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</si>
  <si>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</si>
  <si>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</si>
  <si>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</si>
  <si>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</si>
  <si>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</si>
  <si>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</si>
  <si>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</si>
  <si>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</si>
  <si>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</si>
  <si>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</si>
  <si>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</si>
  <si>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</si>
  <si>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</si>
  <si>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</si>
  <si>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</si>
  <si>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</si>
  <si>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</si>
  <si>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</si>
  <si>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</si>
  <si>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</si>
  <si>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</si>
  <si>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</si>
  <si>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</si>
  <si>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</si>
  <si>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</si>
  <si>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</si>
  <si>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</si>
  <si>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</si>
  <si>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</si>
  <si>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</si>
  <si>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</si>
  <si>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</si>
  <si>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</si>
  <si>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</si>
  <si>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</si>
  <si>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</si>
  <si>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</si>
  <si>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</si>
  <si>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</si>
  <si>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</si>
  <si>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</si>
  <si>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</si>
  <si>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</si>
  <si>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</si>
  <si>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</si>
  <si>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</si>
  <si>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</si>
  <si>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</si>
  <si>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</si>
  <si>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</si>
  <si>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</si>
  <si>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</si>
  <si>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</si>
  <si>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</si>
  <si>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</si>
  <si>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</si>
  <si>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</si>
  <si>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</si>
  <si>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</si>
  <si>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</si>
  <si>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</si>
  <si>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</si>
  <si>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</si>
  <si>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</si>
  <si>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</si>
  <si>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</si>
  <si>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</si>
  <si>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</si>
  <si>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</si>
  <si>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</si>
  <si>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</si>
  <si>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</si>
  <si>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</si>
  <si>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</si>
  <si>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</si>
  <si>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</si>
  <si>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</si>
  <si>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</si>
  <si>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</si>
  <si>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</si>
  <si>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</si>
  <si>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</si>
  <si>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</si>
  <si>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</si>
  <si>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</si>
  <si>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</si>
  <si>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</si>
  <si>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</si>
  <si>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</si>
  <si>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</si>
  <si>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</si>
  <si>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</si>
  <si>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</si>
  <si>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</si>
  <si>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</si>
  <si>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</si>
  <si>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</si>
  <si>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</si>
  <si>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</si>
  <si>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</si>
  <si>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</si>
  <si>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</si>
  <si>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</si>
  <si>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</si>
  <si>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</si>
  <si>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</si>
  <si>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</si>
  <si>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</si>
  <si>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</si>
  <si>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</si>
  <si>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</si>
  <si>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</si>
  <si>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</si>
  <si>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</si>
  <si>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</si>
  <si>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</si>
  <si>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</si>
  <si>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</si>
  <si>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</si>
  <si>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</si>
  <si>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</si>
  <si>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</si>
  <si>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</si>
  <si>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</si>
  <si>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</si>
  <si>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</si>
  <si>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</si>
  <si>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</si>
  <si>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</si>
  <si>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</si>
  <si>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</si>
  <si>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</si>
  <si>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</si>
  <si>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</si>
  <si>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</si>
  <si>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</si>
  <si>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</si>
  <si>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</si>
  <si>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</si>
  <si>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</si>
  <si>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</si>
  <si>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</si>
  <si>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</si>
  <si>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</si>
  <si>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</si>
  <si>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</si>
  <si>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</si>
  <si>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</si>
  <si>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</si>
  <si>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</si>
  <si>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</si>
  <si>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</si>
  <si>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</si>
  <si>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</si>
  <si>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</si>
  <si>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</si>
  <si>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</si>
  <si>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</si>
  <si>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</si>
  <si>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</si>
  <si>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</si>
  <si>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</si>
  <si>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</si>
  <si>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</si>
  <si>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</si>
  <si>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</si>
  <si>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</si>
  <si>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</si>
  <si>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</si>
  <si>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</si>
  <si>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</si>
  <si>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</si>
  <si>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</si>
  <si>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</si>
  <si>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</si>
  <si>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</si>
  <si>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</si>
  <si>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</si>
  <si>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</si>
  <si>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</si>
  <si>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</si>
  <si>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</si>
  <si>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</si>
  <si>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</si>
  <si>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</si>
  <si>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</si>
  <si>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</si>
  <si>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</si>
  <si>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</si>
  <si>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</si>
  <si>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</si>
  <si>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</si>
  <si>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</si>
  <si>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</si>
  <si>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</si>
  <si>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</si>
  <si>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</si>
  <si>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</si>
  <si>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</si>
  <si>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</si>
  <si>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</si>
  <si>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</si>
  <si>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</si>
  <si>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</si>
  <si>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</si>
  <si>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</si>
  <si>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</si>
  <si>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</si>
  <si>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</si>
  <si>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</si>
  <si>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</si>
  <si>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</si>
  <si>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</si>
  <si>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</si>
  <si>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</si>
  <si>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</si>
  <si>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</si>
  <si>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</si>
  <si>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</si>
  <si>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</si>
  <si>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</si>
  <si>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</si>
  <si>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</si>
  <si>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</si>
  <si>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</si>
  <si>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</si>
  <si>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</si>
  <si>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</si>
  <si>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</si>
  <si>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</si>
  <si>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</si>
  <si>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</si>
  <si>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</si>
  <si>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</si>
  <si>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</si>
  <si>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</si>
  <si>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</si>
  <si>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</si>
  <si>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</si>
  <si>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</si>
  <si>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</si>
  <si>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</si>
  <si>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</si>
  <si>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</si>
  <si>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</si>
  <si>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</si>
  <si>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</si>
  <si>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</si>
  <si>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</si>
  <si>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</si>
  <si>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</si>
  <si>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</si>
  <si>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</si>
  <si>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</si>
  <si>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</si>
  <si>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</si>
  <si>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</si>
  <si>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</si>
  <si>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</si>
  <si>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</si>
  <si>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</si>
  <si>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</si>
  <si>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</si>
  <si>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</si>
  <si>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</si>
  <si>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</si>
  <si>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</si>
  <si>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</si>
  <si>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</si>
  <si>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</si>
  <si>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</si>
  <si>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</si>
  <si>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</si>
  <si>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</si>
  <si>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</si>
  <si>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</si>
  <si>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</si>
  <si>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</si>
  <si>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</si>
  <si>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</si>
  <si>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</si>
  <si>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</si>
  <si>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</si>
  <si>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</si>
  <si>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</si>
  <si>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</si>
  <si>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</si>
  <si>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</si>
  <si>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</si>
  <si>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</si>
  <si>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</si>
  <si>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</si>
  <si>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</si>
  <si>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</si>
  <si>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</si>
  <si>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</si>
  <si>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</si>
  <si>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</si>
  <si>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</si>
  <si>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</si>
  <si>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</si>
  <si>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</si>
  <si>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</si>
  <si>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</si>
  <si>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</si>
  <si>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</si>
  <si>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</si>
  <si>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</si>
  <si>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</si>
  <si>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</si>
  <si>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</si>
  <si>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</si>
  <si>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</si>
  <si>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</si>
  <si>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</si>
  <si>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</si>
  <si>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</si>
  <si>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</si>
  <si>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</si>
  <si>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</si>
  <si>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</si>
  <si>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</si>
  <si>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</si>
  <si>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</si>
  <si>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</si>
  <si>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</si>
  <si>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</si>
  <si>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</si>
  <si>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</si>
  <si>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</si>
  <si>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</si>
  <si>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</si>
  <si>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</si>
  <si>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</si>
  <si>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</si>
  <si>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</si>
  <si>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</si>
  <si>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</si>
  <si>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</si>
  <si>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</si>
  <si>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</si>
  <si>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</si>
  <si>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</si>
  <si>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</si>
  <si>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</si>
  <si>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</si>
  <si>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</si>
  <si>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</si>
  <si>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</si>
  <si>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</si>
  <si>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</si>
  <si>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</si>
  <si>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</si>
  <si>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</si>
  <si>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</si>
  <si>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</si>
  <si>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</si>
  <si>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</si>
  <si>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</si>
  <si>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</si>
  <si>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</si>
  <si>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</si>
  <si>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</si>
  <si>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</si>
  <si>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</si>
  <si>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</si>
  <si>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</si>
  <si>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</si>
  <si>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</si>
  <si>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</si>
  <si>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</si>
  <si>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</si>
  <si>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</si>
  <si>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</si>
  <si>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</si>
  <si>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</si>
  <si>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</si>
  <si>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</si>
  <si>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</si>
  <si>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</si>
  <si>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</si>
  <si>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</si>
  <si>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</si>
  <si>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</si>
  <si>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</si>
  <si>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</si>
  <si>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</si>
  <si>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</si>
  <si>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</si>
  <si>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</si>
  <si>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</si>
  <si>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</si>
  <si>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</si>
  <si>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</si>
  <si>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</si>
  <si>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</si>
  <si>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</si>
  <si>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</si>
  <si>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</si>
  <si>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</si>
  <si>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</si>
  <si>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</si>
  <si>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</si>
  <si>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</si>
  <si>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</si>
  <si>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</si>
  <si>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</si>
  <si>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</si>
  <si>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</si>
  <si>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</si>
  <si>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</si>
  <si>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</si>
  <si>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</si>
  <si>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</si>
  <si>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</si>
  <si>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</si>
  <si>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</si>
  <si>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</si>
  <si>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</si>
  <si>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</si>
  <si>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</si>
  <si>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</si>
  <si>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</si>
  <si>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</si>
  <si>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</si>
  <si>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</si>
  <si>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</si>
  <si>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</si>
  <si>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</si>
  <si>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</si>
  <si>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</si>
  <si>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</si>
  <si>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</si>
  <si>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</si>
  <si>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</si>
  <si>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</si>
  <si>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</si>
  <si>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</si>
  <si>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</si>
  <si>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</si>
  <si>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</si>
  <si>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</si>
  <si>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</si>
  <si>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</si>
  <si>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</si>
  <si>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</si>
  <si>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</si>
  <si>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</si>
  <si>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</si>
  <si>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</si>
  <si>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</si>
  <si>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</si>
  <si>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</si>
  <si>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</si>
  <si>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</si>
  <si>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</si>
  <si>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</si>
  <si>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</si>
  <si>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</si>
  <si>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</si>
  <si>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</si>
  <si>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</si>
  <si>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</si>
  <si>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</si>
  <si>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</si>
  <si>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</si>
  <si>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</si>
  <si>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</si>
  <si>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</si>
  <si>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</si>
  <si>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</si>
  <si>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</si>
  <si>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</si>
  <si>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</si>
  <si>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</si>
  <si>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</si>
  <si>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</si>
  <si>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</si>
  <si>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</si>
  <si>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</si>
  <si>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</si>
  <si>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</si>
  <si>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</si>
  <si>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</si>
  <si>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</si>
  <si>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</si>
  <si>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</si>
  <si>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</si>
  <si>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</si>
  <si>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</si>
  <si>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</si>
  <si>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</si>
  <si>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</si>
  <si>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</si>
  <si>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</si>
  <si>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</si>
  <si>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</si>
  <si>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</si>
  <si>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</si>
  <si>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</si>
  <si>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</si>
  <si>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</si>
  <si>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</si>
  <si>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</si>
  <si>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</si>
  <si>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</si>
  <si>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</si>
  <si>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</si>
  <si>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</si>
  <si>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</si>
  <si>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</si>
  <si>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</si>
  <si>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</si>
  <si>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</si>
  <si>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</si>
  <si>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</si>
  <si>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</si>
  <si>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</si>
  <si>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</si>
  <si>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</si>
  <si>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</si>
  <si>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</si>
  <si>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</si>
  <si>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</si>
  <si>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</si>
  <si>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</si>
  <si>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</si>
  <si>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</si>
  <si>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</si>
  <si>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</si>
  <si>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</si>
  <si>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</si>
  <si>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</si>
  <si>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</si>
  <si>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</si>
  <si>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</si>
  <si>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</si>
  <si>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</si>
  <si>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</si>
  <si>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</si>
  <si>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</si>
  <si>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</si>
  <si>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</si>
  <si>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</si>
  <si>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</si>
  <si>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</si>
  <si>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</si>
  <si>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</si>
  <si>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</si>
  <si>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</si>
  <si>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</si>
  <si>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</si>
  <si>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</si>
  <si>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</si>
  <si>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</si>
  <si>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</si>
  <si>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</si>
  <si>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</si>
  <si>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</si>
  <si>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</si>
  <si>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</si>
  <si>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</si>
  <si>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</si>
  <si>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</si>
  <si>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</si>
  <si>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</si>
  <si>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</si>
  <si>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</si>
  <si>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</si>
  <si>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</si>
  <si>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</si>
  <si>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</si>
  <si>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</si>
  <si>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</si>
  <si>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</si>
  <si>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</si>
  <si>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</si>
  <si>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</si>
  <si>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</si>
  <si>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</si>
  <si>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</si>
  <si>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</si>
  <si>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</si>
  <si>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</si>
  <si>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</si>
  <si>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</si>
  <si>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</si>
  <si>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</si>
  <si>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</si>
  <si>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</si>
  <si>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</si>
  <si>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</si>
  <si>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</si>
  <si>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</si>
  <si>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</si>
  <si>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</si>
  <si>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</si>
  <si>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</si>
  <si>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</si>
  <si>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</si>
  <si>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</si>
  <si>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</si>
  <si>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</si>
  <si>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</si>
  <si>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</si>
  <si>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</si>
  <si>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</si>
  <si>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</si>
  <si>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</si>
  <si>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</si>
  <si>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</si>
  <si>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</si>
  <si>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</si>
  <si>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</si>
  <si>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</si>
  <si>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</si>
  <si>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</si>
  <si>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</si>
  <si>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</si>
  <si>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</si>
  <si>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</si>
  <si>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</si>
  <si>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</si>
  <si>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</si>
  <si>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</si>
  <si>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</si>
  <si>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</si>
  <si>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</si>
  <si>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</si>
  <si>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</si>
  <si>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</si>
  <si>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</si>
  <si>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</si>
  <si>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</si>
  <si>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</si>
  <si>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</si>
  <si>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</si>
  <si>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</si>
  <si>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</si>
  <si>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</si>
  <si>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</si>
  <si>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</si>
  <si>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</si>
  <si>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</si>
  <si>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</si>
  <si>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</si>
  <si>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</si>
  <si>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</si>
  <si>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</si>
  <si>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</si>
  <si>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</si>
  <si>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</si>
  <si>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</si>
  <si>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</si>
  <si>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</si>
  <si>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</si>
  <si>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</si>
  <si>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</si>
  <si>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</si>
  <si>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</si>
  <si>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</si>
  <si>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</si>
  <si>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</si>
  <si>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</si>
  <si>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</si>
  <si>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</si>
  <si>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</si>
  <si>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</si>
  <si>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</si>
  <si>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</si>
  <si>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</si>
  <si>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</si>
  <si>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</si>
  <si>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</si>
  <si>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</si>
  <si>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</si>
  <si>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</si>
  <si>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</si>
  <si>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</si>
  <si>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</si>
  <si>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</si>
  <si>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</si>
  <si>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</si>
  <si>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</si>
  <si>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</si>
  <si>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</si>
  <si>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</si>
  <si>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</si>
  <si>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</si>
  <si>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</si>
  <si>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</si>
  <si>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</si>
  <si>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</si>
  <si>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</si>
  <si>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</si>
  <si>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</si>
  <si>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</si>
  <si>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</si>
  <si>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</si>
  <si>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</si>
  <si>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</si>
  <si>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</si>
  <si>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</si>
  <si>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</si>
  <si>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</si>
  <si>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</si>
  <si>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</si>
  <si>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</si>
  <si>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</si>
  <si>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</si>
  <si>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</si>
  <si>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</si>
  <si>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</si>
  <si>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</si>
  <si>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</si>
  <si>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</si>
  <si>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</si>
  <si>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</si>
  <si>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</si>
  <si>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</si>
  <si>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</si>
  <si>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</si>
  <si>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</si>
  <si>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</si>
  <si>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</si>
  <si>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</si>
  <si>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</si>
  <si>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</si>
  <si>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</si>
  <si>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</si>
  <si>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</si>
  <si>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</si>
  <si>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</si>
  <si>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</si>
  <si>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</si>
  <si>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</si>
  <si>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</si>
  <si>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</si>
  <si>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</si>
  <si>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</si>
  <si>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</si>
  <si>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</si>
  <si>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</si>
  <si>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</si>
  <si>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</si>
  <si>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</si>
  <si>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</si>
  <si>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</si>
  <si>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</si>
  <si>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</si>
  <si>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</si>
  <si>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</si>
  <si>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</si>
  <si>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</si>
  <si>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</si>
  <si>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</si>
  <si>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</si>
  <si>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</si>
  <si>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</si>
  <si>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</si>
  <si>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</si>
  <si>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</si>
  <si>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</si>
  <si>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</si>
  <si>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</si>
  <si>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</si>
  <si>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</si>
  <si>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</si>
  <si>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</si>
  <si>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</si>
  <si>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</si>
  <si>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</si>
  <si>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</si>
  <si>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</si>
  <si>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</si>
  <si>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</si>
  <si>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</si>
  <si>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</si>
  <si>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</si>
  <si>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</si>
  <si>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</si>
  <si>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</si>
  <si>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</si>
  <si>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</si>
  <si>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</si>
  <si>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</si>
  <si>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</si>
  <si>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</si>
  <si>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</si>
  <si>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</si>
  <si>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</si>
  <si>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</si>
  <si>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</si>
  <si>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</si>
  <si>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</si>
  <si>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</si>
  <si>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</si>
  <si>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</si>
  <si>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</si>
  <si>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</si>
  <si>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</si>
  <si>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</si>
  <si>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</si>
  <si>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</si>
  <si>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</si>
  <si>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</si>
  <si>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</si>
  <si>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</si>
  <si>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</si>
  <si>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</si>
  <si>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</si>
  <si>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</si>
  <si>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</si>
  <si>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</si>
  <si>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</si>
  <si>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</si>
  <si>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</si>
  <si>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</si>
  <si>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</si>
  <si>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</si>
  <si>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</si>
  <si>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</si>
  <si>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</si>
  <si>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</si>
  <si>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</si>
  <si>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</si>
  <si>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</si>
  <si>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</si>
  <si>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</si>
  <si>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</si>
  <si>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</si>
  <si>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</si>
  <si>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</si>
  <si>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</si>
  <si>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</si>
  <si>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</si>
  <si>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</si>
  <si>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</si>
  <si>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</si>
  <si>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</si>
  <si>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</si>
  <si>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</si>
  <si>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</si>
  <si>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</si>
  <si>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</si>
  <si>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</si>
  <si>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</si>
  <si>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</si>
  <si>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</si>
  <si>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</si>
  <si>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</si>
  <si>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</si>
  <si>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</si>
  <si>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</si>
  <si>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</si>
  <si>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</si>
  <si>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</si>
  <si>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</si>
  <si>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</si>
  <si>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</si>
  <si>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</si>
  <si>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</si>
  <si>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</si>
  <si>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</si>
  <si>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</si>
  <si>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</si>
  <si>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</si>
  <si>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</si>
  <si>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</si>
  <si>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</si>
  <si>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</si>
  <si>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</si>
  <si>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</si>
  <si>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</si>
  <si>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</si>
  <si>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</si>
  <si>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</si>
  <si>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</si>
  <si>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</si>
  <si>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</si>
  <si>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</si>
  <si>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</si>
  <si>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</si>
  <si>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</si>
  <si>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</si>
  <si>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</si>
  <si>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</si>
  <si>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</si>
  <si>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</si>
  <si>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</si>
  <si>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</si>
  <si>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</si>
  <si>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</si>
  <si>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</si>
  <si>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</si>
  <si>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</si>
  <si>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</si>
  <si>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</si>
  <si>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</si>
  <si>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</si>
  <si>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</si>
  <si>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</si>
  <si>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</si>
  <si>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</si>
  <si>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</si>
  <si>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</si>
  <si>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</si>
  <si>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</si>
  <si>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</si>
  <si>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</si>
  <si>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</si>
  <si>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</si>
  <si>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</si>
  <si>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</si>
  <si>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</si>
  <si>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</si>
  <si>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</si>
  <si>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</si>
  <si>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</si>
  <si>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</si>
  <si>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</si>
  <si>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</si>
  <si>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</si>
  <si>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</si>
  <si>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</si>
  <si>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</si>
  <si>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</si>
  <si>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</si>
  <si>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</si>
  <si>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</si>
  <si>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</si>
  <si>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</si>
  <si>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</si>
  <si>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</si>
  <si>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</si>
  <si>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</si>
  <si>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</si>
  <si>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</si>
  <si>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</si>
  <si>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</si>
  <si>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</si>
  <si>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</si>
  <si>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</si>
  <si>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</si>
  <si>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</si>
  <si>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</si>
  <si>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</si>
  <si>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</si>
  <si>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</si>
  <si>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</si>
  <si>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</si>
  <si>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</si>
  <si>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</si>
  <si>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</si>
  <si>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</si>
  <si>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</si>
  <si>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</si>
  <si>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</si>
  <si>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</si>
  <si>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</si>
  <si>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</si>
  <si>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</si>
  <si>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</si>
  <si>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</si>
  <si>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</si>
  <si>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</si>
  <si>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</si>
  <si>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</si>
  <si>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</si>
  <si>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</si>
  <si>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</si>
  <si>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</si>
  <si>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</si>
  <si>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</si>
  <si>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</si>
  <si>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</si>
  <si>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</si>
  <si>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</si>
  <si>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</si>
  <si>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</si>
  <si>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</si>
  <si>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</si>
  <si>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</si>
  <si>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</si>
  <si>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</si>
  <si>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</si>
  <si>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</si>
  <si>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</si>
  <si>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</si>
  <si>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</si>
  <si>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</si>
  <si>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</si>
  <si>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</si>
  <si>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</si>
  <si>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</si>
  <si>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</si>
  <si>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</si>
  <si>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</si>
  <si>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</si>
  <si>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</si>
  <si>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</si>
  <si>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</si>
  <si>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</si>
  <si>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</si>
  <si>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</si>
  <si>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</si>
  <si>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</si>
  <si>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</si>
  <si>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</si>
  <si>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</si>
  <si>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</si>
  <si>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</si>
  <si>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</si>
  <si>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</si>
  <si>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</si>
  <si>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</si>
  <si>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</si>
  <si>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</si>
  <si>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</si>
  <si>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</si>
  <si>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</si>
  <si>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</si>
  <si>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</si>
  <si>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</si>
  <si>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</si>
  <si>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</si>
  <si>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</si>
  <si>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</si>
  <si>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</si>
  <si>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</si>
  <si>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</si>
  <si>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</si>
  <si>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</si>
  <si>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</si>
  <si>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</si>
  <si>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</si>
  <si>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</si>
  <si>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</si>
  <si>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</si>
  <si>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</si>
  <si>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</si>
  <si>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</si>
  <si>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</si>
  <si>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</si>
  <si>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</si>
  <si>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</si>
  <si>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</si>
  <si>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</si>
  <si>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</si>
  <si>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</si>
  <si>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</si>
  <si>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</si>
  <si>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</si>
  <si>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</si>
  <si>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</si>
  <si>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</si>
  <si>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</si>
  <si>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</si>
  <si>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</si>
  <si>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</si>
  <si>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</si>
  <si>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</si>
  <si>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</si>
  <si>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</si>
  <si>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</si>
  <si>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</si>
  <si>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</si>
  <si>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</si>
  <si>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</si>
  <si>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</si>
  <si>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</si>
  <si>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</si>
  <si>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</si>
  <si>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</si>
  <si>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</si>
  <si>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</si>
  <si>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</si>
  <si>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</si>
  <si>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</si>
  <si>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</si>
  <si>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</si>
  <si>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</si>
  <si>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</si>
  <si>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</si>
  <si>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</si>
  <si>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</si>
  <si>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</si>
  <si>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</si>
  <si>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</si>
  <si>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</si>
  <si>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</si>
  <si>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</si>
  <si>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</si>
  <si>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</si>
  <si>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</si>
  <si>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</si>
  <si>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</si>
  <si>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</si>
  <si>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</si>
  <si>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</si>
  <si>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</si>
  <si>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</si>
  <si>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</si>
  <si>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</si>
  <si>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</si>
  <si>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</si>
  <si>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</si>
  <si>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</si>
  <si>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</si>
  <si>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</si>
  <si>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</si>
  <si>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</si>
  <si>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</si>
  <si>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</si>
  <si>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</si>
  <si>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</si>
  <si>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</si>
  <si>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</si>
  <si>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</si>
  <si>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</si>
  <si>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</si>
  <si>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</si>
  <si>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</si>
  <si>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</si>
  <si>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</si>
  <si>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</si>
  <si>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</si>
  <si>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</si>
  <si>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</si>
  <si>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</si>
  <si>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</si>
  <si>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</si>
  <si>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</si>
  <si>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</si>
  <si>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</si>
  <si>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</si>
  <si>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</si>
  <si>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</si>
  <si>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</si>
  <si>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</si>
  <si>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</si>
  <si>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</si>
  <si>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</si>
  <si>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</si>
  <si>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</si>
  <si>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</si>
  <si>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</si>
  <si>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</si>
  <si>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</si>
  <si>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</si>
  <si>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</si>
  <si>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</si>
  <si>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</si>
  <si>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</si>
  <si>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</si>
  <si>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</si>
  <si>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</si>
  <si>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</si>
  <si>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</si>
  <si>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</si>
  <si>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</si>
  <si>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</si>
  <si>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</si>
  <si>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</si>
  <si>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</si>
  <si>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</si>
  <si>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</si>
  <si>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</si>
  <si>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</si>
  <si>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</si>
  <si>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</si>
  <si>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</si>
  <si>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</si>
  <si>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</si>
  <si>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</si>
  <si>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</si>
  <si>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</si>
  <si>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</si>
  <si>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</si>
  <si>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</si>
  <si>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</si>
  <si>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</si>
  <si>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</si>
  <si>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</si>
  <si>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</si>
  <si>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</si>
  <si>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</si>
  <si>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</si>
  <si>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</si>
  <si>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</si>
  <si>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</si>
  <si>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</si>
  <si>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</si>
  <si>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</si>
  <si>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</si>
  <si>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</si>
  <si>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</si>
  <si>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</si>
  <si>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</si>
  <si>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</si>
  <si>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</si>
  <si>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</si>
  <si>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</si>
  <si>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</si>
  <si>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</si>
  <si>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</si>
  <si>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</si>
  <si>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</si>
  <si>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</si>
  <si>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</si>
  <si>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</si>
  <si>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</si>
  <si>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</si>
  <si>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</si>
  <si>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</si>
  <si>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</si>
  <si>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</si>
  <si>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</si>
  <si>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</si>
  <si>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</si>
  <si>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</si>
  <si>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</si>
  <si>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</si>
  <si>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</si>
  <si>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</si>
  <si>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</si>
  <si>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</si>
  <si>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</si>
  <si>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</si>
  <si>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</si>
  <si>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</si>
  <si>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</si>
  <si>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</si>
  <si>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</si>
  <si>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</si>
  <si>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</si>
  <si>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</si>
  <si>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</si>
  <si>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</si>
  <si>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</si>
  <si>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</si>
  <si>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</si>
  <si>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</si>
  <si>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</si>
  <si>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</si>
  <si>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</si>
  <si>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</si>
  <si>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</si>
  <si>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</si>
  <si>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</si>
  <si>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</si>
  <si>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</si>
  <si>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</si>
  <si>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</si>
  <si>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</si>
  <si>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</si>
  <si>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</si>
  <si>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</si>
  <si>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</si>
  <si>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</si>
  <si>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</si>
  <si>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</si>
  <si>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</si>
  <si>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</si>
  <si>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</si>
  <si>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</si>
  <si>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</si>
  <si>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</si>
  <si>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</si>
  <si>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</si>
  <si>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</si>
  <si>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</si>
  <si>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</si>
  <si>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</si>
  <si>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</si>
  <si>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</si>
  <si>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</si>
  <si>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</si>
  <si>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</si>
  <si>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</si>
  <si>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</si>
  <si>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</si>
  <si>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</si>
  <si>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</si>
  <si>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</si>
  <si>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</si>
  <si>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</si>
  <si>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</si>
  <si>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</si>
  <si>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</si>
  <si>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</si>
  <si>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</si>
  <si>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</si>
  <si>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</si>
  <si>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</si>
  <si>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</si>
  <si>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</si>
  <si>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</si>
  <si>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</si>
  <si>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</si>
  <si>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</si>
  <si>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</si>
  <si>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</si>
  <si>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</si>
  <si>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</si>
  <si>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</si>
  <si>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</si>
  <si>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</si>
  <si>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</si>
  <si>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</si>
  <si>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</si>
  <si>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</si>
  <si>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</si>
  <si>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</si>
  <si>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</si>
  <si>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</si>
  <si>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</si>
  <si>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</si>
  <si>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</si>
  <si>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</si>
  <si>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</si>
  <si>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</si>
  <si>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</si>
  <si>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</si>
  <si>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</si>
  <si>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</si>
  <si>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</si>
  <si>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</si>
  <si>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</si>
  <si>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</si>
  <si>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</si>
  <si>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</si>
  <si>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</si>
  <si>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</si>
  <si>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</si>
  <si>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</si>
  <si>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</si>
  <si>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</si>
  <si>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</si>
  <si>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</si>
  <si>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</si>
  <si>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</si>
  <si>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</si>
  <si>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</si>
  <si>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</si>
  <si>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</si>
  <si>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</si>
  <si>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</si>
  <si>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</si>
  <si>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</si>
  <si>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</si>
  <si>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</si>
  <si>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</si>
  <si>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</si>
  <si>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</si>
  <si>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</si>
  <si>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</si>
  <si>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</si>
  <si>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</si>
  <si>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</si>
  <si>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</si>
  <si>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</si>
  <si>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</si>
  <si>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</si>
  <si>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</si>
  <si>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</si>
  <si>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</si>
  <si>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</si>
  <si>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</si>
  <si>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</si>
  <si>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</si>
  <si>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</si>
  <si>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</si>
  <si>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</si>
  <si>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</si>
  <si>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</si>
  <si>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</si>
  <si>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</si>
  <si>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</si>
  <si>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</si>
  <si>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</si>
  <si>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</si>
  <si>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</si>
  <si>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</si>
  <si>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</si>
  <si>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</si>
  <si>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</si>
  <si>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</si>
  <si>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</si>
  <si>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</si>
  <si>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</si>
  <si>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</si>
  <si>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</si>
  <si>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</si>
  <si>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</si>
  <si>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</si>
  <si>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</si>
  <si>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</si>
  <si>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</si>
  <si>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</si>
  <si>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</si>
  <si>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</si>
  <si>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</si>
  <si>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</si>
  <si>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</si>
  <si>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</si>
  <si>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</si>
  <si>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</si>
  <si>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</si>
  <si>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</si>
  <si>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</si>
  <si>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</si>
  <si>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</si>
  <si>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</si>
  <si>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</si>
  <si>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</si>
  <si>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</si>
  <si>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</si>
  <si>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</si>
  <si>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</si>
  <si>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</si>
  <si>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</si>
  <si>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</si>
  <si>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</si>
  <si>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</si>
  <si>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</si>
  <si>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</si>
  <si>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</si>
  <si>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</si>
  <si>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</si>
  <si>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</si>
  <si>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</si>
  <si>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</si>
  <si>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</si>
  <si>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</si>
  <si>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</si>
  <si>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</si>
  <si>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</si>
  <si>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</si>
  <si>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</si>
  <si>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</si>
  <si>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</si>
  <si>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</si>
  <si>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</si>
  <si>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</si>
  <si>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</si>
  <si>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</si>
  <si>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</si>
  <si>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</si>
  <si>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</si>
  <si>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</si>
  <si>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</si>
  <si>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</si>
  <si>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</si>
  <si>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</si>
  <si>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</si>
  <si>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</si>
  <si>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</si>
  <si>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</si>
  <si>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</si>
  <si>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</si>
  <si>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</si>
  <si>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</si>
  <si>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</si>
  <si>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</si>
  <si>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</si>
  <si>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</si>
  <si>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</si>
  <si>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</si>
  <si>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</si>
  <si>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</si>
  <si>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</si>
  <si>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</si>
  <si>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</si>
  <si>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</si>
  <si>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</si>
  <si>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</si>
  <si>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</si>
  <si>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</si>
  <si>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</si>
  <si>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</si>
  <si>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</si>
  <si>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</si>
  <si>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</si>
  <si>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</si>
  <si>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</si>
  <si>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</si>
  <si>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</si>
  <si>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</si>
  <si>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</si>
  <si>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</si>
  <si>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</si>
  <si>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</si>
  <si>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</si>
  <si>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</si>
  <si>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</si>
  <si>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</si>
  <si>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</si>
  <si>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</si>
  <si>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</si>
  <si>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</si>
  <si>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</si>
  <si>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</si>
  <si>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</si>
  <si>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</si>
  <si>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</si>
  <si>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</si>
  <si>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</si>
  <si>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</si>
  <si>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</si>
  <si>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</si>
  <si>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</si>
  <si>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</si>
  <si>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</si>
  <si>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</si>
  <si>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</si>
  <si>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</si>
  <si>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</si>
  <si>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</si>
  <si>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</si>
  <si>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</si>
  <si>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</si>
  <si>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</si>
  <si>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</si>
  <si>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</si>
  <si>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</si>
  <si>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</si>
  <si>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</si>
  <si>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</si>
  <si>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</si>
  <si>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</si>
  <si>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</si>
  <si>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</si>
  <si>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</si>
  <si>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</si>
  <si>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</si>
  <si>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</si>
  <si>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</si>
  <si>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</si>
  <si>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</si>
  <si>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</si>
  <si>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</si>
  <si>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</si>
  <si>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</si>
  <si>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</si>
  <si>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</si>
  <si>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</si>
  <si>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</si>
  <si>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</si>
  <si>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</si>
  <si>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</si>
  <si>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</si>
  <si>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</si>
  <si>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</si>
  <si>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</si>
  <si>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</si>
  <si>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</si>
  <si>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</si>
  <si>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</si>
  <si>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</si>
  <si>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</si>
  <si>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</si>
  <si>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</si>
  <si>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</si>
  <si>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</si>
  <si>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</si>
  <si>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</si>
  <si>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</si>
  <si>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</si>
  <si>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</si>
  <si>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</si>
  <si>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</si>
  <si>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</si>
  <si>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</si>
  <si>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</si>
  <si>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</si>
  <si>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</si>
  <si>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</si>
  <si>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</si>
  <si>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</si>
  <si>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</si>
  <si>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</si>
  <si>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</si>
  <si>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</si>
  <si>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</si>
  <si>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</si>
  <si>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</si>
  <si>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</si>
  <si>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</si>
  <si>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</si>
  <si>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</si>
  <si>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</si>
  <si>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</si>
  <si>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</si>
  <si>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</si>
  <si>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</si>
  <si>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</si>
  <si>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</si>
  <si>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</si>
  <si>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</si>
  <si>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</si>
  <si>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</si>
  <si>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</si>
  <si>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</si>
  <si>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</si>
  <si>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</si>
  <si>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</si>
  <si>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</si>
  <si>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</si>
  <si>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</si>
  <si>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</si>
  <si>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</si>
  <si>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</si>
  <si>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</si>
  <si>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</si>
  <si>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</si>
  <si>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</si>
  <si>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</si>
  <si>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</si>
  <si>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</si>
  <si>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</si>
  <si>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</si>
  <si>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</si>
  <si>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</si>
  <si>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</si>
  <si>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</si>
  <si>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</si>
  <si>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</si>
  <si>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</si>
  <si>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</si>
  <si>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</si>
  <si>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</si>
  <si>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</si>
  <si>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</si>
  <si>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</si>
  <si>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</si>
  <si>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</si>
  <si>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</si>
  <si>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</si>
  <si>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</si>
  <si>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</si>
  <si>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</si>
  <si>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</si>
  <si>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</si>
  <si>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</si>
  <si>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</si>
  <si>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</si>
  <si>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</si>
  <si>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</si>
  <si>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</si>
  <si>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</si>
  <si>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</si>
  <si>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</si>
  <si>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</si>
  <si>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</si>
  <si>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</si>
  <si>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</si>
  <si>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</si>
  <si>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</si>
  <si>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</si>
  <si>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</si>
  <si>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</si>
  <si>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</si>
  <si>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</si>
  <si>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</si>
  <si>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</si>
  <si>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</si>
  <si>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</si>
  <si>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</si>
  <si>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</si>
  <si>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</si>
  <si>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</si>
  <si>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</si>
  <si>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</si>
  <si>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</si>
  <si>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</si>
  <si>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</si>
  <si>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</si>
  <si>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</si>
  <si>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</si>
  <si>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</si>
  <si>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</si>
  <si>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</si>
  <si>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</si>
  <si>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</si>
  <si>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</si>
  <si>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</si>
  <si>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</si>
  <si>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</si>
  <si>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</si>
  <si>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</si>
  <si>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</si>
  <si>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</si>
  <si>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</si>
  <si>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</si>
  <si>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</si>
  <si>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</si>
  <si>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</si>
  <si>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</si>
  <si>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</si>
  <si>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</si>
  <si>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</si>
  <si>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</si>
  <si>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</si>
  <si>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</si>
  <si>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</si>
  <si>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</si>
  <si>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</si>
  <si>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</si>
  <si>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</si>
  <si>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</si>
  <si>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</si>
  <si>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</si>
  <si>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</si>
  <si>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</si>
  <si>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</si>
  <si>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</si>
  <si>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</si>
  <si>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</si>
  <si>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</si>
  <si>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</si>
  <si>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</si>
  <si>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</si>
  <si>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</si>
  <si>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</si>
  <si>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</si>
  <si>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</si>
  <si>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</si>
  <si>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</si>
  <si>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</si>
  <si>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</si>
  <si>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</si>
  <si>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</si>
  <si>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</si>
  <si>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</si>
  <si>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</si>
  <si>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</si>
  <si>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</si>
  <si>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</si>
  <si>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</si>
  <si>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</si>
  <si>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</si>
  <si>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</si>
  <si>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</si>
  <si>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</si>
  <si>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</si>
  <si>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</si>
  <si>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</si>
  <si>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</si>
  <si>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</si>
  <si>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</si>
  <si>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</si>
  <si>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</si>
  <si>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</si>
  <si>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</si>
  <si>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</si>
  <si>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</si>
  <si>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</si>
  <si>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</si>
  <si>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</si>
  <si>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</si>
  <si>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</si>
  <si>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</si>
  <si>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</si>
  <si>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</si>
  <si>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</si>
  <si>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</si>
  <si>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</si>
  <si>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</si>
  <si>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</si>
  <si>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</si>
  <si>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</si>
  <si>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</si>
  <si>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</si>
  <si>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</si>
  <si>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</si>
  <si>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</si>
  <si>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</si>
  <si>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</si>
  <si>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</si>
  <si>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</si>
  <si>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</si>
  <si>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</si>
  <si>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</si>
  <si>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</si>
  <si>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</si>
  <si>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</si>
  <si>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</si>
  <si>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</si>
  <si>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</si>
  <si>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</si>
  <si>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</si>
  <si>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</si>
  <si>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</si>
  <si>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</si>
  <si>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</si>
  <si>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</si>
  <si>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</si>
  <si>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</si>
  <si>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</si>
  <si>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</si>
  <si>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</si>
  <si>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</si>
  <si>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</si>
  <si>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</si>
  <si>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</si>
  <si>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</si>
  <si>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</si>
  <si>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</si>
  <si>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</si>
  <si>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</si>
  <si>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</si>
  <si>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</si>
  <si>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</si>
  <si>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</si>
  <si>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</si>
  <si>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</si>
  <si>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</si>
  <si>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</si>
  <si>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</si>
  <si>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</si>
  <si>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</si>
  <si>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</si>
  <si>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</si>
  <si>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</si>
  <si>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</si>
  <si>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</si>
  <si>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</si>
  <si>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</si>
  <si>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</si>
  <si>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</si>
  <si>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</si>
  <si>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</si>
  <si>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</si>
  <si>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</si>
  <si>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</si>
  <si>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</si>
  <si>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</si>
  <si>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</si>
  <si>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</si>
  <si>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</si>
  <si>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</si>
  <si>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</si>
  <si>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</si>
  <si>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</si>
  <si>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</si>
  <si>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</si>
  <si>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</si>
  <si>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</si>
  <si>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</si>
  <si>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</si>
  <si>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</si>
  <si>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</si>
  <si>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</si>
  <si>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</si>
  <si>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</si>
  <si>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</si>
  <si>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</si>
  <si>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</si>
  <si>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</si>
  <si>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</si>
  <si>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</si>
  <si>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</si>
  <si>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</si>
  <si>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</si>
  <si>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</si>
  <si>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</si>
  <si>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</si>
  <si>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</si>
  <si>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</si>
  <si>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</si>
  <si>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</si>
  <si>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</si>
  <si>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</si>
  <si>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</si>
  <si>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</si>
  <si>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</si>
  <si>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</si>
  <si>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</si>
  <si>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</si>
  <si>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</si>
  <si>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</si>
  <si>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</si>
  <si>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</si>
  <si>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</si>
  <si>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</si>
  <si>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</si>
  <si>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</si>
  <si>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</si>
  <si>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</si>
  <si>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</si>
  <si>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</si>
  <si>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</si>
  <si>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</si>
  <si>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</si>
  <si>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</si>
  <si>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</si>
  <si>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</si>
  <si>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</si>
  <si>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</si>
  <si>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</si>
  <si>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</si>
  <si>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</si>
  <si>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</si>
  <si>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</si>
  <si>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</si>
  <si>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</si>
  <si>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</si>
  <si>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</si>
  <si>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</si>
  <si>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</si>
  <si>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</si>
  <si>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</si>
  <si>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</si>
  <si>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</si>
  <si>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</si>
  <si>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</si>
  <si>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</si>
  <si>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</si>
  <si>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</si>
  <si>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</si>
  <si>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</si>
  <si>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</si>
  <si>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</si>
  <si>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</si>
  <si>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</si>
  <si>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</si>
  <si>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</si>
  <si>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</si>
  <si>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</si>
  <si>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</si>
  <si>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</si>
  <si>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</si>
  <si>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</si>
  <si>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</si>
  <si>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</si>
  <si>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</si>
  <si>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</si>
  <si>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</si>
  <si>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</si>
  <si>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</si>
  <si>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</si>
  <si>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</si>
  <si>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</si>
  <si>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</si>
  <si>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</si>
  <si>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</si>
  <si>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</si>
  <si>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</si>
  <si>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</si>
  <si>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</si>
  <si>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</si>
  <si>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</si>
  <si>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</si>
  <si>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</si>
  <si>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</si>
  <si>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</si>
  <si>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</si>
  <si>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</si>
  <si>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</si>
  <si>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</si>
  <si>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</si>
  <si>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</si>
  <si>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</si>
  <si>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</si>
  <si>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</si>
  <si>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</si>
  <si>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</si>
  <si>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</si>
  <si>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</si>
  <si>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</si>
  <si>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</si>
  <si>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</si>
  <si>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</si>
  <si>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</si>
  <si>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</si>
  <si>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</si>
  <si>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</si>
  <si>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</si>
  <si>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</si>
  <si>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</si>
  <si>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</si>
  <si>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</si>
  <si>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</si>
  <si>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</si>
  <si>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</si>
  <si>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</si>
  <si>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</si>
  <si>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</si>
  <si>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</si>
  <si>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</si>
  <si>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</si>
  <si>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</si>
  <si>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</si>
  <si>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</si>
  <si>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</si>
  <si>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</si>
  <si>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</si>
  <si>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</si>
  <si>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</si>
  <si>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</si>
  <si>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</si>
  <si>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</si>
  <si>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</si>
  <si>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</si>
  <si>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</si>
  <si>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</si>
  <si>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</si>
  <si>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</si>
  <si>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</si>
  <si>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</si>
  <si>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</si>
  <si>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</si>
  <si>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</si>
  <si>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</si>
  <si>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</si>
  <si>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</si>
  <si>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</si>
  <si>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</si>
  <si>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</si>
  <si>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</si>
  <si>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</si>
  <si>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</si>
  <si>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</si>
  <si>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</si>
  <si>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</si>
  <si>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</si>
  <si>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</si>
  <si>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</si>
  <si>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</si>
  <si>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</si>
  <si>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</si>
  <si>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</si>
  <si>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</si>
  <si>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</si>
  <si>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</si>
  <si>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</si>
  <si>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</si>
  <si>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</si>
  <si>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</si>
  <si>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</si>
  <si>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</si>
  <si>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</si>
  <si>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</si>
  <si>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</si>
  <si>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</si>
  <si>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</si>
  <si>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</si>
  <si>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</si>
  <si>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</si>
  <si>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</si>
  <si>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</si>
  <si>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</si>
  <si>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</si>
  <si>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</si>
  <si>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</si>
  <si>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</si>
  <si>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</si>
  <si>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</si>
  <si>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</si>
  <si>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</si>
  <si>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</si>
  <si>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</si>
  <si>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</si>
  <si>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</si>
  <si>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</si>
  <si>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</si>
  <si>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</si>
  <si>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</si>
  <si>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</si>
  <si>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</si>
  <si>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</si>
  <si>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</si>
  <si>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</si>
  <si>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</si>
  <si>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</si>
  <si>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</si>
  <si>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</si>
  <si>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</si>
  <si>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</si>
  <si>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</si>
  <si>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</si>
  <si>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</si>
  <si>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</si>
  <si>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</si>
  <si>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</si>
  <si>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</si>
  <si>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</si>
  <si>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</si>
  <si>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</si>
  <si>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</si>
  <si>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</si>
  <si>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</si>
  <si>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</si>
  <si>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</si>
  <si>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</si>
  <si>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</si>
  <si>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</si>
  <si>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</si>
  <si>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</si>
  <si>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</si>
  <si>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</si>
  <si>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</si>
  <si>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</si>
  <si>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</si>
  <si>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</si>
  <si>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</si>
  <si>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</si>
  <si>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</si>
  <si>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</si>
  <si>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</si>
  <si>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</si>
  <si>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</si>
  <si>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</si>
  <si>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</si>
  <si>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</si>
  <si>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</si>
  <si>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</si>
  <si>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</si>
  <si>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</si>
  <si>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</si>
  <si>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</si>
  <si>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</si>
  <si>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</si>
  <si>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</si>
  <si>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</si>
  <si>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</si>
  <si>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</si>
  <si>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</si>
  <si>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</si>
  <si>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</si>
  <si>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</si>
  <si>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</si>
  <si>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</si>
  <si>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</si>
  <si>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</si>
  <si>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</si>
  <si>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</si>
  <si>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</si>
  <si>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</si>
  <si>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</si>
  <si>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</si>
  <si>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</si>
  <si>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</si>
  <si>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</si>
  <si>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</si>
  <si>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</si>
  <si>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</si>
  <si>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</si>
  <si>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</si>
  <si>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</si>
  <si>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</si>
  <si>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</si>
  <si>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</si>
  <si>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</si>
  <si>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</si>
  <si>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</si>
  <si>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</si>
  <si>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</si>
  <si>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</si>
  <si>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</si>
  <si>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</si>
  <si>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</si>
  <si>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</si>
  <si>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</si>
  <si>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</si>
  <si>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</si>
  <si>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</si>
  <si>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</si>
  <si>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</si>
  <si>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</si>
  <si>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</si>
  <si>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</si>
  <si>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</si>
  <si>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</si>
  <si>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</si>
  <si>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</si>
  <si>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</si>
  <si>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</si>
  <si>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</si>
  <si>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</si>
  <si>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</si>
  <si>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</si>
  <si>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</si>
  <si>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</si>
  <si>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</si>
  <si>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</si>
  <si>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</si>
  <si>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</si>
  <si>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</si>
  <si>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</si>
  <si>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</si>
  <si>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</si>
  <si>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</si>
  <si>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</si>
  <si>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</si>
  <si>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</si>
  <si>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</si>
  <si>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</si>
  <si>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</si>
  <si>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</si>
  <si>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</si>
  <si>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</si>
  <si>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</si>
  <si>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</si>
  <si>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</si>
  <si>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</si>
  <si>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</si>
  <si>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</si>
  <si>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</si>
  <si>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</si>
  <si>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</si>
  <si>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</si>
  <si>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</si>
  <si>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</si>
  <si>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</si>
  <si>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</si>
  <si>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</si>
  <si>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</si>
  <si>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</si>
  <si>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</si>
  <si>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</si>
  <si>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</si>
  <si>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</si>
  <si>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</si>
  <si>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</si>
  <si>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</si>
  <si>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</si>
  <si>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</si>
  <si>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</si>
  <si>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</si>
  <si>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</si>
  <si>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</si>
  <si>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</si>
  <si>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</si>
  <si>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</si>
  <si>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</si>
  <si>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</si>
  <si>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</si>
  <si>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</si>
  <si>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</si>
  <si>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</si>
  <si>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</si>
  <si>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</si>
  <si>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</si>
  <si>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</si>
  <si>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</si>
  <si>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</si>
  <si>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</si>
  <si>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</si>
  <si>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</si>
  <si>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</si>
  <si>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</si>
  <si>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</si>
  <si>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</si>
  <si>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</si>
  <si>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</si>
  <si>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</si>
  <si>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</si>
  <si>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</si>
  <si>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</si>
  <si>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</si>
  <si>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</si>
  <si>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</si>
  <si>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</si>
  <si>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</si>
  <si>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</si>
  <si>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</si>
  <si>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</si>
  <si>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</si>
  <si>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</si>
  <si>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</si>
  <si>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</si>
  <si>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</si>
  <si>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</si>
  <si>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</si>
  <si>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</si>
  <si>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</si>
  <si>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</si>
  <si>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</si>
  <si>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</si>
  <si>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</si>
  <si>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</si>
  <si>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</si>
  <si>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</si>
  <si>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</si>
  <si>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</si>
  <si>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</si>
  <si>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</si>
  <si>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</si>
  <si>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</si>
  <si>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</si>
  <si>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</si>
  <si>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</si>
  <si>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</si>
  <si>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</si>
  <si>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</si>
  <si>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</si>
  <si>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</si>
  <si>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</si>
  <si>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</si>
  <si>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</si>
  <si>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</si>
  <si>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</si>
  <si>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</si>
  <si>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</si>
  <si>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</si>
  <si>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</si>
  <si>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</si>
  <si>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</si>
  <si>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</si>
  <si>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</si>
  <si>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</si>
  <si>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</si>
  <si>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</si>
  <si>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</si>
  <si>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</si>
  <si>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</si>
  <si>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</si>
  <si>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</si>
  <si>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</si>
  <si>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</si>
  <si>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</si>
  <si>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</si>
  <si>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</si>
  <si>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</si>
  <si>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</si>
  <si>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</si>
  <si>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</si>
  <si>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</si>
  <si>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</si>
  <si>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</si>
  <si>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</si>
  <si>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</si>
  <si>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</si>
  <si>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</si>
  <si>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</si>
  <si>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</si>
  <si>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</si>
  <si>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</si>
  <si>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</si>
  <si>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</si>
  <si>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</si>
  <si>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</si>
  <si>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</si>
  <si>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</si>
  <si>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</si>
  <si>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</si>
  <si>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</si>
  <si>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</si>
  <si>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</si>
  <si>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</si>
  <si>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</si>
  <si>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</si>
  <si>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</si>
  <si>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</si>
  <si>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</si>
  <si>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</si>
  <si>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</si>
  <si>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</si>
  <si>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</si>
  <si>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</si>
  <si>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</si>
  <si>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</si>
  <si>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</si>
  <si>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</si>
  <si>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</si>
  <si>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</si>
  <si>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</si>
  <si>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</si>
  <si>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</si>
  <si>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</si>
  <si>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</si>
  <si>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</si>
  <si>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</si>
  <si>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</si>
  <si>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</si>
  <si>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</si>
  <si>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</si>
  <si>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</si>
  <si>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</si>
  <si>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</si>
  <si>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</si>
  <si>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</si>
  <si>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</si>
  <si>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</si>
  <si>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</si>
  <si>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</si>
  <si>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</si>
  <si>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</si>
  <si>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</si>
  <si>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</si>
  <si>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</si>
  <si>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</si>
  <si>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</si>
  <si>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</si>
  <si>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</si>
  <si>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</si>
  <si>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</si>
  <si>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</si>
  <si>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</si>
  <si>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</si>
  <si>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</si>
  <si>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</si>
  <si>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</si>
  <si>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</si>
  <si>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</si>
  <si>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</si>
  <si>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</si>
  <si>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</si>
  <si>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</si>
  <si>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</si>
  <si>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</si>
  <si>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</si>
  <si>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</si>
  <si>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</si>
  <si>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</si>
  <si>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</si>
  <si>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</si>
  <si>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</si>
  <si>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</si>
  <si>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</si>
  <si>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</si>
  <si>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</si>
  <si>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</si>
  <si>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</si>
  <si>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</si>
  <si>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</si>
  <si>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</si>
  <si>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</si>
  <si>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</si>
  <si>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</si>
  <si>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</si>
  <si>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</si>
  <si>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</si>
  <si>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</si>
  <si>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</si>
  <si>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</si>
  <si>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</si>
  <si>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</si>
  <si>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</si>
  <si>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</si>
  <si>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</si>
  <si>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</si>
  <si>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</si>
  <si>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</si>
  <si>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</si>
  <si>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</si>
  <si>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</si>
  <si>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</si>
  <si>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</si>
  <si>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</si>
  <si>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</si>
  <si>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</si>
  <si>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</si>
  <si>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</si>
  <si>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</si>
  <si>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</si>
  <si>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</si>
  <si>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</si>
  <si>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</si>
  <si>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</si>
  <si>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</si>
  <si>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</si>
  <si>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</si>
  <si>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</si>
  <si>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</si>
  <si>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</si>
  <si>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</si>
  <si>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</si>
  <si>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</si>
  <si>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</si>
  <si>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</si>
  <si>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</si>
  <si>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</si>
  <si>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</si>
  <si>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</si>
  <si>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</si>
  <si>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</si>
  <si>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</si>
  <si>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</si>
  <si>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</si>
  <si>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</si>
  <si>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</si>
  <si>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</si>
  <si>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</si>
  <si>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</si>
  <si>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</si>
  <si>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</si>
  <si>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</si>
  <si>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</si>
  <si>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</si>
  <si>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</si>
  <si>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</si>
  <si>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</si>
  <si>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</si>
  <si>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</si>
  <si>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</si>
  <si>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</si>
  <si>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</si>
  <si>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</si>
  <si>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</si>
  <si>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</si>
  <si>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</si>
  <si>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</si>
  <si>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</si>
  <si>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</si>
  <si>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</si>
  <si>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</si>
  <si>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</si>
  <si>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</si>
  <si>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</si>
  <si>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</si>
  <si>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</si>
  <si>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</si>
  <si>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</si>
  <si>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</si>
  <si>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</si>
  <si>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</si>
  <si>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</si>
  <si>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</si>
  <si>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</si>
  <si>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</si>
  <si>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</si>
  <si>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</si>
  <si>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</si>
  <si>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</si>
  <si>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</si>
  <si>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</si>
  <si>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</si>
  <si>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</si>
  <si>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</si>
  <si>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</si>
  <si>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</si>
  <si>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</si>
  <si>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</si>
  <si>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</si>
  <si>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</si>
  <si>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</si>
  <si>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</si>
  <si>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</si>
  <si>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</si>
  <si>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</si>
  <si>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</si>
  <si>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</si>
  <si>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</si>
  <si>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</si>
  <si>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</si>
  <si>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</si>
  <si>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</si>
  <si>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</si>
  <si>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</si>
  <si>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</si>
  <si>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</si>
  <si>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</si>
  <si>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</si>
  <si>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</si>
  <si>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</si>
  <si>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</si>
  <si>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</si>
  <si>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</si>
  <si>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</si>
  <si>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</si>
  <si>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</si>
  <si>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</si>
  <si>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</si>
  <si>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</si>
  <si>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</si>
  <si>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</si>
  <si>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</si>
  <si>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</si>
  <si>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</si>
  <si>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</si>
  <si>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</si>
  <si>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</si>
  <si>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</si>
  <si>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</si>
  <si>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</si>
  <si>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</si>
  <si>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</si>
  <si>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</si>
  <si>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</si>
  <si>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</si>
  <si>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</si>
  <si>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</si>
  <si>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</si>
  <si>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</si>
  <si>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</si>
  <si>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</si>
  <si>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</si>
  <si>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</si>
  <si>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</si>
  <si>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</si>
  <si>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</si>
  <si>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</si>
  <si>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</si>
  <si>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</si>
  <si>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</si>
  <si>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</si>
  <si>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</si>
  <si>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</si>
  <si>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</si>
  <si>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</si>
  <si>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</si>
  <si>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</si>
  <si>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</si>
  <si>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</si>
  <si>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</si>
  <si>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</si>
  <si>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</si>
  <si>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</si>
  <si>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</si>
  <si>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</si>
  <si>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</si>
  <si>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</si>
  <si>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</si>
  <si>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</si>
  <si>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</si>
  <si>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</si>
  <si>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</si>
  <si>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</si>
  <si>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</si>
  <si>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</si>
  <si>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</si>
  <si>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</si>
  <si>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</si>
  <si>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</si>
  <si>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</si>
  <si>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</si>
  <si>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</si>
  <si>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</si>
  <si>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</si>
  <si>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</si>
  <si>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</si>
  <si>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</si>
  <si>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</si>
  <si>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</si>
  <si>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</si>
  <si>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</si>
  <si>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</si>
  <si>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</si>
  <si>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</si>
  <si>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</si>
  <si>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</si>
  <si>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</si>
  <si>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</si>
  <si>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</si>
  <si>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</si>
  <si>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</si>
  <si>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</si>
  <si>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</si>
  <si>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</si>
  <si>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</si>
  <si>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</si>
  <si>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</si>
  <si>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</si>
  <si>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</si>
  <si>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</si>
  <si>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</si>
  <si>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</si>
  <si>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</si>
  <si>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</si>
  <si>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</si>
  <si>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</si>
  <si>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</si>
  <si>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</si>
  <si>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</si>
  <si>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</si>
  <si>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</si>
  <si>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</si>
  <si>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</si>
  <si>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</si>
  <si>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</si>
  <si>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</si>
  <si>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</si>
  <si>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</si>
  <si>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</si>
  <si>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</si>
  <si>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</si>
  <si>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</si>
  <si>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</si>
  <si>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</si>
  <si>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</si>
  <si>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</si>
  <si>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</si>
  <si>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</si>
  <si>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</si>
  <si>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</si>
  <si>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</si>
  <si>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</si>
  <si>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</si>
  <si>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</si>
  <si>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</si>
  <si>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</si>
  <si>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</si>
  <si>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</si>
  <si>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</si>
  <si>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</si>
  <si>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</si>
  <si>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</si>
  <si>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</si>
  <si>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</si>
  <si>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</si>
  <si>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</si>
  <si>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</si>
  <si>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</si>
  <si>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</si>
  <si>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</si>
  <si>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</si>
  <si>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</si>
  <si>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</si>
  <si>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</si>
  <si>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</si>
  <si>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</si>
  <si>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</si>
  <si>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</si>
  <si>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</si>
  <si>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</si>
  <si>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</si>
  <si>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</si>
  <si>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</si>
  <si>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</si>
  <si>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</si>
  <si>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</si>
  <si>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</si>
  <si>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</si>
  <si>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</si>
  <si>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</si>
  <si>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</si>
  <si>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</si>
  <si>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</si>
  <si>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</si>
  <si>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</si>
  <si>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</si>
  <si>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</si>
  <si>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</si>
  <si>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</si>
  <si>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</si>
  <si>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</si>
  <si>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</si>
  <si>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</si>
  <si>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</si>
  <si>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</si>
  <si>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</si>
  <si>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</si>
  <si>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</si>
  <si>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</si>
  <si>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</si>
  <si>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</si>
  <si>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</si>
  <si>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</si>
  <si>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</si>
  <si>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</si>
  <si>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</si>
  <si>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</si>
  <si>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</si>
  <si>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</si>
  <si>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</si>
  <si>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</si>
  <si>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</si>
  <si>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</si>
  <si>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</si>
  <si>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</si>
  <si>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</si>
  <si>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</si>
  <si>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</si>
  <si>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</si>
  <si>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</si>
  <si>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</si>
  <si>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</si>
  <si>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</si>
  <si>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</si>
  <si>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</si>
  <si>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</si>
  <si>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</si>
  <si>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</si>
  <si>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</si>
  <si>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</si>
  <si>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</si>
  <si>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</si>
  <si>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</si>
  <si>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</si>
  <si>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</si>
  <si>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</si>
  <si>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</si>
  <si>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</si>
  <si>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</si>
  <si>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</si>
  <si>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</si>
  <si>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</si>
  <si>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</si>
  <si>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</si>
  <si>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</si>
  <si>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</si>
  <si>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</si>
  <si>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</si>
  <si>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</si>
  <si>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</si>
  <si>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</si>
  <si>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</si>
  <si>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</si>
  <si>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</si>
  <si>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</si>
  <si>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</si>
  <si>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</si>
  <si>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</si>
  <si>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</si>
  <si>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</si>
  <si>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</si>
  <si>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</si>
  <si>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</si>
  <si>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</si>
  <si>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</si>
  <si>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</si>
  <si>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</si>
  <si>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</si>
  <si>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</si>
  <si>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</si>
  <si>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</si>
  <si>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</si>
  <si>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</si>
  <si>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</si>
  <si>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</si>
  <si>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</si>
  <si>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</si>
  <si>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</si>
  <si>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</si>
  <si>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</si>
  <si>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</si>
  <si>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</si>
  <si>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</si>
  <si>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</si>
  <si>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</si>
  <si>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</si>
  <si>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</si>
  <si>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</si>
  <si>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</si>
  <si>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</si>
  <si>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</si>
  <si>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</si>
  <si>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</si>
  <si>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</si>
  <si>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</si>
  <si>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</si>
  <si>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</si>
  <si>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</si>
  <si>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</si>
  <si>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</si>
  <si>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</si>
  <si>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</si>
  <si>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</si>
  <si>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</si>
  <si>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</si>
  <si>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</si>
  <si>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</si>
  <si>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</si>
  <si>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</si>
  <si>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</si>
  <si>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</si>
  <si>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</si>
  <si>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</si>
  <si>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</si>
  <si>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</si>
  <si>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</si>
  <si>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</si>
  <si>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</si>
  <si>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</si>
  <si>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</si>
  <si>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</si>
  <si>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</si>
  <si>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</si>
  <si>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</si>
  <si>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</si>
  <si>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</si>
  <si>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</si>
  <si>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</si>
  <si>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</si>
  <si>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</si>
  <si>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</si>
  <si>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</si>
  <si>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</si>
  <si>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</si>
  <si>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</si>
  <si>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</si>
  <si>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</si>
  <si>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</si>
  <si>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</si>
  <si>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</si>
  <si>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</si>
  <si>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</si>
  <si>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</si>
  <si>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</si>
  <si>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</si>
  <si>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</si>
  <si>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</si>
  <si>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</si>
  <si>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</si>
  <si>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</si>
  <si>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</si>
  <si>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</si>
  <si>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</si>
  <si>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</si>
  <si>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</si>
  <si>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</si>
  <si>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</si>
  <si>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</si>
  <si>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</si>
  <si>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</si>
  <si>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</si>
  <si>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</si>
  <si>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</si>
  <si>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</si>
  <si>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</si>
  <si>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</si>
  <si>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</si>
  <si>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</si>
  <si>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</si>
  <si>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</si>
  <si>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</si>
  <si>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</si>
  <si>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</si>
  <si>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</si>
  <si>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</si>
  <si>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</si>
  <si>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</si>
  <si>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</si>
  <si>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</si>
  <si>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</si>
  <si>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</si>
  <si>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</si>
  <si>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</si>
  <si>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</si>
  <si>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</si>
  <si>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</si>
  <si>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</si>
  <si>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</si>
  <si>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</si>
  <si>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</si>
  <si>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</si>
  <si>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</si>
  <si>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</si>
  <si>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</si>
  <si>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</si>
  <si>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</si>
  <si>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</si>
  <si>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</si>
  <si>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</si>
  <si>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</si>
  <si>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</si>
  <si>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</si>
  <si>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</si>
  <si>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</si>
  <si>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</si>
  <si>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</si>
  <si>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</si>
  <si>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</si>
  <si>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</si>
  <si>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</si>
  <si>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</si>
  <si>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</si>
  <si>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</si>
  <si>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</si>
  <si>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</si>
  <si>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</si>
  <si>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</si>
  <si>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</si>
  <si>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</si>
  <si>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</si>
  <si>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</si>
  <si>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</si>
  <si>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</si>
  <si>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</si>
  <si>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</si>
  <si>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</si>
  <si>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</si>
  <si>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</si>
  <si>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</si>
  <si>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</si>
  <si>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</si>
  <si>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</si>
  <si>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</si>
  <si>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</si>
  <si>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</si>
  <si>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</si>
  <si>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</si>
  <si>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</si>
  <si>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</si>
  <si>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</si>
  <si>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</si>
  <si>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</si>
  <si>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</si>
  <si>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</si>
  <si>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</si>
  <si>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</si>
  <si>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</si>
  <si>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</si>
  <si>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</si>
  <si>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</si>
  <si>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</si>
  <si>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</si>
  <si>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</si>
  <si>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</si>
  <si>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</si>
  <si>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</si>
  <si>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</si>
  <si>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</si>
  <si>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</si>
  <si>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</si>
  <si>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</si>
  <si>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</si>
  <si>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</si>
  <si>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</si>
  <si>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</si>
  <si>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</si>
  <si>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</si>
  <si>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</si>
  <si>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</si>
  <si>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</si>
  <si>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</si>
  <si>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</si>
  <si>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</si>
  <si>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</si>
  <si>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</si>
  <si>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</si>
  <si>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</si>
  <si>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</si>
  <si>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</si>
  <si>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</si>
  <si>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</si>
  <si>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</si>
  <si>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</si>
  <si>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</si>
  <si>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</si>
  <si>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</si>
  <si>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</si>
  <si>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</si>
  <si>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</si>
  <si>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</si>
  <si>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</si>
  <si>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</si>
  <si>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</si>
  <si>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</si>
  <si>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</si>
  <si>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</si>
  <si>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</si>
  <si>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</si>
  <si>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</si>
  <si>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</si>
  <si>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</si>
  <si>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</si>
  <si>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</si>
  <si>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</si>
  <si>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</si>
  <si>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</si>
  <si>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</si>
  <si>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</si>
  <si>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</si>
  <si>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</si>
  <si>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</si>
  <si>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</si>
  <si>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</si>
  <si>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</si>
  <si>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</si>
  <si>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</si>
  <si>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</si>
  <si>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</si>
  <si>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</si>
  <si>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</si>
  <si>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</si>
  <si>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</si>
  <si>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</si>
  <si>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</si>
  <si>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</si>
  <si>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</si>
  <si>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</si>
  <si>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</si>
  <si>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</si>
  <si>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</si>
  <si>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</si>
  <si>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</si>
  <si>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</si>
  <si>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</si>
  <si>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</si>
  <si>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</si>
  <si>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</si>
  <si>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</si>
  <si>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</si>
  <si>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</si>
  <si>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</si>
  <si>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</si>
  <si>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</si>
  <si>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</si>
  <si>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</si>
  <si>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</si>
  <si>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</si>
  <si>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</si>
  <si>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</si>
  <si>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</si>
  <si>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</si>
  <si>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</si>
  <si>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</si>
  <si>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</si>
  <si>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</si>
  <si>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</si>
  <si>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</si>
  <si>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</si>
  <si>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</si>
  <si>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</si>
  <si>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</si>
  <si>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</si>
  <si>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</si>
  <si>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</si>
  <si>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</si>
  <si>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</si>
  <si>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</si>
  <si>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</si>
  <si>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</si>
  <si>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</si>
  <si>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</si>
  <si>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</si>
  <si>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</si>
  <si>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</si>
  <si>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</si>
  <si>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</si>
  <si>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</si>
  <si>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</si>
  <si>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</si>
  <si>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</si>
  <si>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</si>
  <si>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</si>
  <si>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</si>
  <si>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</si>
  <si>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</si>
  <si>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</si>
  <si>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</si>
  <si>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</si>
  <si>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</si>
  <si>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</si>
  <si>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</si>
  <si>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</si>
  <si>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</si>
  <si>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</si>
  <si>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</si>
  <si>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</si>
  <si>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</si>
  <si>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</si>
  <si>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</si>
  <si>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</si>
  <si>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</si>
  <si>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</si>
  <si>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</si>
  <si>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</si>
  <si>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</si>
  <si>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</si>
  <si>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</si>
  <si>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</si>
  <si>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</si>
  <si>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</si>
  <si>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</si>
  <si>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</si>
  <si>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</si>
  <si>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</si>
  <si>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</si>
  <si>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</si>
  <si>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</si>
  <si>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</si>
  <si>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</si>
  <si>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</si>
  <si>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</si>
  <si>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</si>
  <si>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</si>
  <si>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</si>
  <si>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</si>
  <si>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</si>
  <si>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</si>
  <si>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</si>
  <si>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</si>
  <si>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</si>
  <si>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</si>
  <si>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</si>
  <si>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</si>
  <si>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</si>
  <si>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</si>
  <si>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</si>
  <si>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</si>
  <si>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</si>
  <si>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</si>
  <si>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</si>
  <si>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</si>
  <si>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</si>
  <si>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</si>
  <si>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</si>
  <si>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</si>
  <si>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</si>
  <si>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</si>
  <si>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</si>
  <si>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</si>
  <si>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</si>
  <si>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</si>
  <si>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</si>
  <si>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</si>
  <si>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</si>
  <si>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</si>
  <si>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</si>
  <si>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</si>
  <si>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</si>
  <si>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</si>
  <si>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</si>
  <si>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</si>
  <si>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</si>
  <si>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</si>
  <si>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</si>
  <si>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</si>
  <si>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</si>
  <si>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</si>
  <si>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</si>
  <si>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</si>
  <si>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</si>
  <si>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</si>
  <si>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</si>
  <si>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</si>
  <si>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</si>
  <si>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</si>
  <si>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</si>
  <si>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</si>
  <si>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</si>
  <si>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</si>
  <si>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</si>
  <si>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</si>
  <si>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</si>
  <si>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</si>
  <si>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</si>
  <si>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</si>
  <si>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</si>
  <si>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</si>
  <si>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</si>
  <si>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</si>
  <si>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</si>
  <si>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</si>
  <si>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</si>
  <si>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</si>
  <si>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</si>
  <si>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</si>
  <si>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</si>
  <si>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</si>
  <si>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</si>
  <si>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</si>
  <si>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</si>
  <si>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</si>
  <si>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</si>
  <si>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</si>
  <si>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</si>
  <si>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</si>
  <si>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</si>
  <si>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</si>
  <si>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</si>
  <si>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</si>
  <si>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</si>
  <si>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</si>
  <si>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</si>
  <si>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</si>
  <si>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</si>
  <si>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</si>
  <si>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</si>
  <si>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</si>
  <si>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</si>
  <si>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</si>
  <si>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</si>
  <si>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</si>
  <si>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</si>
  <si>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</si>
  <si>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</si>
  <si>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</si>
  <si>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</si>
  <si>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</si>
  <si>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</si>
  <si>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</si>
  <si>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</si>
  <si>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</si>
  <si>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</si>
  <si>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</si>
  <si>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</si>
  <si>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</si>
  <si>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</si>
  <si>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</si>
  <si>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</si>
  <si>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</si>
  <si>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</si>
  <si>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</si>
  <si>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</si>
  <si>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</si>
  <si>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</si>
  <si>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</si>
  <si>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</si>
  <si>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</si>
  <si>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</si>
  <si>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</si>
  <si>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</si>
  <si>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</si>
  <si>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</si>
  <si>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</si>
  <si>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</si>
  <si>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</si>
  <si>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</si>
  <si>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</si>
  <si>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</si>
  <si>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</si>
  <si>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</si>
  <si>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</si>
  <si>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</si>
  <si>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</si>
  <si>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</si>
  <si>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</si>
  <si>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</si>
  <si>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</si>
  <si>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</si>
  <si>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</si>
  <si>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</si>
  <si>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</si>
  <si>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</si>
  <si>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</si>
  <si>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</si>
  <si>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</si>
  <si>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</si>
  <si>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</si>
  <si>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</si>
  <si>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</si>
  <si>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</si>
  <si>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</si>
  <si>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</si>
  <si>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</si>
  <si>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</si>
  <si>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</si>
  <si>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</si>
  <si>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</si>
  <si>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</si>
  <si>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</si>
  <si>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</si>
  <si>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</si>
  <si>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</si>
  <si>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</si>
  <si>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</si>
  <si>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</si>
  <si>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</si>
  <si>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</si>
  <si>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</si>
  <si>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</si>
  <si>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</si>
  <si>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</si>
  <si>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</si>
  <si>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</si>
  <si>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</si>
  <si>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</si>
  <si>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</si>
  <si>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</si>
  <si>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</si>
  <si>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</si>
  <si>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</si>
  <si>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</si>
  <si>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</si>
  <si>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</si>
  <si>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</si>
  <si>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</si>
  <si>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</si>
  <si>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</si>
  <si>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</si>
  <si>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</si>
  <si>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</si>
  <si>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</si>
  <si>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</si>
  <si>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</si>
  <si>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</si>
  <si>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</si>
  <si>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</si>
  <si>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</si>
  <si>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</si>
  <si>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</si>
  <si>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</si>
  <si>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</si>
  <si>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</si>
  <si>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</si>
  <si>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</si>
  <si>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</si>
  <si>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</si>
  <si>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</si>
  <si>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</si>
  <si>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</si>
  <si>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</si>
  <si>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</si>
  <si>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</si>
  <si>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</si>
  <si>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</si>
  <si>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</si>
  <si>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</si>
  <si>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</si>
  <si>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</si>
  <si>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</si>
  <si>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</si>
  <si>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</si>
  <si>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</si>
  <si>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</si>
  <si>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</si>
  <si>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</si>
  <si>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</si>
  <si>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</si>
  <si>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</si>
  <si>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</si>
  <si>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</si>
  <si>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</si>
  <si>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</si>
  <si>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</si>
  <si>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</si>
  <si>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</si>
  <si>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</si>
  <si>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</si>
  <si>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</si>
  <si>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</si>
  <si>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</si>
  <si>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</si>
  <si>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</si>
  <si>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</si>
  <si>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</si>
  <si>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</si>
  <si>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</si>
  <si>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</si>
  <si>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</si>
  <si>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</si>
  <si>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</si>
  <si>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</si>
  <si>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</si>
  <si>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</si>
  <si>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</si>
  <si>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</si>
  <si>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</si>
  <si>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</si>
  <si>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</si>
  <si>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</si>
  <si>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</si>
  <si>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</si>
  <si>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</si>
  <si>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</si>
  <si>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</si>
  <si>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</si>
  <si>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</si>
  <si>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</si>
  <si>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</si>
  <si>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</si>
  <si>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</si>
  <si>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</si>
  <si>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</si>
  <si>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</si>
  <si>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</si>
  <si>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</si>
  <si>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</si>
  <si>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</si>
  <si>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</si>
  <si>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</si>
  <si>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</si>
  <si>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</si>
  <si>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</si>
  <si>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</si>
  <si>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</si>
  <si>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</si>
  <si>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</si>
  <si>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</si>
  <si>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</si>
  <si>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</si>
  <si>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</si>
  <si>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</si>
  <si>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</si>
  <si>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</si>
  <si>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</si>
  <si>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</si>
  <si>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</si>
  <si>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</si>
  <si>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</si>
  <si>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</si>
  <si>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</si>
  <si>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</si>
  <si>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</si>
  <si>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</si>
  <si>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</si>
  <si>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</si>
  <si>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</si>
  <si>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</si>
  <si>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</si>
  <si>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</si>
  <si>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</si>
  <si>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</si>
  <si>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</si>
  <si>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</si>
  <si>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</si>
  <si>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</si>
  <si>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</si>
  <si>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</si>
  <si>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</si>
  <si>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</si>
  <si>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</si>
  <si>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</si>
  <si>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</si>
  <si>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</si>
  <si>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</si>
  <si>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</si>
  <si>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</si>
  <si>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</si>
  <si>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</si>
  <si>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</si>
  <si>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</si>
  <si>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</si>
  <si>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</si>
  <si>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</si>
  <si>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</si>
  <si>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</si>
  <si>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</si>
  <si>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</si>
  <si>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</si>
  <si>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</si>
  <si>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</si>
  <si>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</si>
  <si>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</si>
  <si>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</si>
  <si>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</si>
  <si>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</si>
  <si>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</si>
  <si>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</si>
  <si>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</si>
  <si>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</si>
  <si>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</si>
  <si>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</si>
  <si>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</si>
  <si>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</si>
  <si>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</si>
  <si>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</si>
  <si>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</si>
  <si>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</si>
  <si>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</si>
  <si>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</si>
  <si>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</si>
  <si>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</si>
  <si>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</si>
  <si>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</si>
  <si>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</si>
  <si>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</si>
  <si>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</si>
  <si>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</si>
  <si>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</si>
  <si>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</si>
  <si>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</si>
  <si>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</si>
  <si>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</si>
  <si>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</si>
  <si>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</si>
  <si>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</si>
  <si>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</si>
  <si>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</si>
  <si>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</si>
  <si>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</si>
  <si>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</si>
  <si>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</si>
  <si>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</si>
  <si>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</si>
  <si>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</si>
  <si>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</si>
  <si>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</si>
  <si>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</si>
  <si>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</si>
  <si>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</si>
  <si>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</si>
  <si>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</si>
  <si>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</si>
  <si>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</si>
  <si>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</si>
  <si>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</si>
  <si>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</si>
  <si>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</si>
  <si>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</si>
  <si>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</si>
  <si>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</si>
  <si>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</si>
  <si>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</si>
  <si>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</si>
  <si>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</si>
  <si>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</si>
  <si>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</si>
  <si>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</si>
  <si>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</si>
  <si>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</si>
  <si>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</si>
  <si>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</si>
  <si>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</si>
  <si>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</si>
  <si>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</si>
  <si>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</si>
  <si>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</si>
  <si>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</si>
  <si>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</si>
  <si>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</si>
  <si>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</si>
  <si>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</si>
  <si>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</si>
  <si>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</si>
  <si>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</si>
  <si>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</si>
  <si>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</si>
  <si>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</si>
  <si>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</si>
  <si>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</si>
  <si>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</si>
  <si>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</si>
  <si>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</si>
  <si>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</si>
  <si>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</si>
  <si>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</si>
  <si>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</si>
  <si>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</si>
  <si>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</si>
  <si>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</si>
  <si>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</si>
  <si>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</si>
  <si>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</si>
  <si>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</si>
  <si>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</si>
  <si>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</si>
  <si>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</si>
  <si>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</si>
  <si>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</si>
  <si>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</si>
  <si>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</si>
  <si>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</si>
  <si>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</si>
  <si>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</si>
  <si>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</si>
  <si>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</si>
  <si>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</si>
  <si>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</si>
  <si>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</si>
  <si>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</si>
  <si>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</si>
  <si>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</si>
  <si>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</si>
  <si>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</si>
  <si>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</si>
  <si>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</si>
  <si>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</si>
  <si>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</si>
  <si>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</si>
  <si>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</si>
  <si>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</si>
  <si>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</si>
  <si>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</si>
  <si>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</si>
  <si>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</si>
  <si>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</si>
  <si>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</si>
  <si>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</si>
  <si>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</si>
  <si>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</si>
  <si>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</si>
  <si>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</si>
  <si>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</si>
  <si>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</si>
  <si>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</si>
  <si>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</si>
  <si>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</si>
  <si>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</si>
  <si>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</si>
  <si>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</si>
  <si>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</si>
  <si>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</si>
  <si>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</si>
  <si>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</si>
  <si>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</si>
  <si>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</si>
  <si>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</si>
  <si>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</si>
  <si>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</si>
  <si>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</si>
  <si>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</si>
  <si>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</si>
  <si>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</si>
  <si>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</si>
  <si>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</si>
  <si>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</si>
  <si>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</si>
  <si>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</si>
  <si>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</si>
  <si>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</si>
  <si>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</si>
  <si>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</si>
  <si>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</si>
  <si>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</si>
  <si>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</si>
  <si>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</si>
  <si>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</si>
  <si>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</si>
  <si>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</si>
  <si>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</si>
  <si>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</si>
  <si>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</si>
  <si>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</si>
  <si>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</si>
  <si>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</si>
  <si>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</si>
  <si>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</si>
  <si>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</si>
  <si>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</si>
  <si>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</si>
  <si>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</si>
  <si>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</si>
  <si>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</si>
  <si>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</si>
  <si>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</si>
  <si>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</si>
  <si>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</si>
  <si>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</si>
  <si>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</si>
  <si>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</si>
  <si>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</si>
  <si>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</si>
  <si>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</si>
  <si>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</si>
  <si>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</si>
  <si>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</si>
  <si>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</si>
  <si>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</si>
  <si>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</si>
  <si>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</si>
  <si>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</si>
  <si>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</si>
  <si>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</si>
  <si>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</si>
  <si>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</si>
  <si>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</si>
  <si>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</si>
  <si>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</si>
  <si>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</si>
  <si>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</si>
  <si>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</si>
  <si>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</si>
  <si>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</si>
  <si>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</si>
  <si>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</si>
  <si>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</si>
  <si>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</si>
  <si>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</si>
  <si>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</si>
  <si>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</si>
  <si>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</si>
  <si>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</si>
  <si>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</si>
  <si>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</si>
  <si>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</si>
  <si>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</si>
  <si>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</si>
  <si>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</si>
  <si>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</si>
  <si>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</si>
  <si>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</si>
  <si>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</si>
  <si>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</si>
  <si>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</si>
  <si>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</si>
  <si>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</si>
  <si>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</si>
  <si>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</si>
  <si>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</si>
  <si>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</si>
  <si>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</si>
  <si>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</si>
  <si>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</si>
  <si>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</si>
  <si>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</si>
  <si>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</si>
  <si>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</si>
  <si>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</si>
  <si>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</si>
  <si>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</si>
  <si>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</si>
  <si>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</si>
  <si>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</si>
  <si>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</si>
  <si>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</si>
  <si>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</si>
  <si>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</si>
  <si>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</si>
  <si>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</si>
  <si>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</si>
  <si>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</si>
  <si>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</si>
  <si>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</si>
  <si>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</si>
  <si>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</si>
  <si>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</si>
  <si>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</si>
  <si>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</si>
  <si>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</si>
  <si>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</si>
  <si>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</si>
  <si>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</si>
  <si>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</si>
  <si>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</si>
  <si>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</si>
  <si>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</si>
  <si>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</si>
  <si>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</si>
  <si>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</si>
  <si>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</si>
  <si>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</si>
  <si>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</si>
  <si>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</si>
  <si>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</si>
  <si>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</si>
  <si>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</si>
  <si>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</si>
  <si>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</si>
  <si>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</si>
  <si>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</si>
  <si>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</si>
  <si>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</si>
  <si>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</si>
  <si>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</si>
  <si>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</si>
  <si>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</si>
  <si>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</si>
  <si>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</si>
  <si>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</si>
  <si>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</si>
  <si>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</si>
  <si>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</si>
  <si>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</si>
  <si>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</si>
  <si>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</si>
  <si>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</si>
  <si>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</si>
  <si>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</si>
  <si>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</si>
  <si>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</si>
  <si>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</si>
  <si>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</si>
  <si>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</si>
  <si>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</si>
  <si>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</si>
  <si>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</si>
  <si>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</si>
  <si>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</si>
  <si>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</si>
  <si>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</si>
  <si>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</si>
  <si>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</si>
  <si>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</si>
  <si>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</si>
  <si>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</si>
  <si>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</si>
  <si>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</si>
  <si>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</si>
  <si>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</si>
  <si>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</si>
  <si>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</si>
  <si>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</si>
  <si>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</si>
  <si>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</si>
  <si>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</si>
  <si>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</si>
  <si>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</si>
  <si>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</si>
  <si>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</si>
  <si>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</si>
  <si>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</si>
  <si>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</si>
  <si>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</si>
  <si>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</si>
  <si>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</si>
  <si>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</si>
  <si>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</si>
  <si>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</si>
  <si>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</si>
  <si>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</si>
  <si>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</si>
  <si>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</si>
  <si>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</si>
  <si>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</si>
  <si>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</si>
  <si>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</si>
  <si>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</si>
  <si>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</si>
  <si>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</si>
  <si>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</si>
  <si>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</si>
  <si>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</si>
  <si>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</si>
  <si>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</si>
  <si>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</si>
  <si>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</si>
  <si>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</si>
  <si>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</si>
  <si>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</si>
  <si>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</si>
  <si>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</si>
  <si>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</si>
  <si>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</si>
  <si>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</si>
  <si>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</si>
  <si>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</si>
  <si>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</si>
  <si>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</si>
  <si>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</si>
  <si>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</si>
  <si>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</si>
  <si>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</si>
  <si>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</si>
  <si>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</si>
  <si>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</si>
  <si>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</si>
  <si>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</si>
  <si>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</si>
  <si>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</si>
  <si>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</si>
  <si>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</si>
  <si>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</si>
  <si>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</si>
  <si>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</si>
  <si>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</si>
  <si>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</si>
  <si>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</si>
  <si>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</si>
  <si>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</si>
  <si>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</si>
  <si>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</si>
  <si>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</si>
  <si>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</si>
  <si>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</si>
  <si>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</si>
  <si>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</si>
  <si>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</si>
  <si>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</si>
  <si>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</si>
  <si>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</si>
  <si>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</si>
  <si>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</si>
  <si>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</si>
  <si>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</si>
  <si>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</si>
  <si>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</si>
  <si>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</si>
  <si>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</si>
  <si>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</si>
  <si>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</si>
  <si>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</si>
  <si>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</si>
  <si>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</si>
  <si>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</si>
  <si>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</si>
  <si>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</si>
  <si>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</si>
  <si>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</si>
  <si>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</si>
  <si>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</si>
  <si>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</si>
  <si>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</si>
  <si>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</si>
  <si>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</si>
  <si>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</si>
  <si>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</si>
  <si>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</si>
  <si>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</si>
  <si>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</si>
  <si>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</si>
  <si>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</si>
  <si>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</si>
  <si>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</si>
  <si>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</si>
  <si>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</si>
  <si>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</si>
  <si>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</si>
  <si>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</si>
  <si>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</si>
  <si>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</si>
  <si>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</si>
  <si>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</si>
  <si>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</si>
  <si>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</si>
  <si>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</si>
  <si>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</si>
  <si>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</si>
  <si>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</si>
  <si>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</si>
  <si>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</si>
  <si>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</si>
  <si>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</si>
  <si>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</si>
  <si>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</si>
  <si>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</si>
  <si>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</si>
  <si>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</si>
  <si>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</si>
  <si>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</si>
  <si>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</si>
  <si>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</si>
  <si>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</si>
  <si>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</si>
  <si>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</si>
  <si>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</si>
  <si>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</si>
  <si>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</si>
  <si>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</si>
  <si>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</si>
  <si>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</si>
  <si>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</si>
  <si>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</si>
  <si>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</si>
  <si>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</si>
  <si>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</si>
  <si>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</si>
  <si>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</si>
  <si>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</si>
  <si>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</si>
  <si>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</si>
  <si>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</si>
  <si>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</si>
  <si>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</si>
  <si>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</si>
  <si>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</si>
  <si>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</si>
  <si>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</si>
  <si>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</si>
  <si>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</si>
  <si>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</si>
  <si>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</si>
  <si>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</si>
  <si>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</si>
  <si>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</si>
  <si>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</si>
  <si>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</si>
  <si>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</si>
  <si>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</si>
  <si>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</si>
  <si>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</si>
  <si>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</si>
  <si>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</si>
  <si>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</si>
  <si>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</si>
  <si>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</si>
  <si>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</si>
  <si>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</si>
  <si>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</si>
  <si>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</si>
  <si>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</si>
  <si>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</si>
  <si>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</si>
  <si>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</si>
  <si>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</si>
  <si>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</si>
  <si>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</si>
  <si>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</si>
  <si>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</si>
  <si>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</si>
  <si>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</si>
  <si>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</si>
  <si>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</si>
  <si>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</si>
  <si>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</si>
  <si>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</si>
  <si>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</si>
  <si>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</si>
  <si>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</si>
  <si>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</si>
  <si>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</si>
  <si>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</si>
  <si>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</si>
  <si>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</si>
  <si>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</si>
  <si>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</si>
  <si>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</si>
  <si>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</si>
  <si>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</si>
  <si>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</si>
  <si>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</si>
  <si>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</si>
  <si>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</si>
  <si>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</si>
  <si>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</si>
  <si>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</si>
  <si>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</si>
  <si>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</si>
  <si>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</si>
  <si>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</si>
  <si>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</si>
  <si>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</si>
  <si>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</si>
  <si>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</si>
  <si>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</si>
  <si>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</si>
  <si>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</si>
  <si>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</si>
  <si>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</si>
  <si>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</si>
  <si>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</si>
  <si>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</si>
  <si>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</si>
  <si>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</si>
  <si>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</si>
  <si>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</si>
  <si>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</si>
  <si>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</si>
  <si>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</si>
  <si>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</si>
  <si>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</si>
  <si>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</si>
  <si>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</si>
  <si>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</si>
  <si>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</si>
  <si>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</si>
  <si>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</si>
  <si>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</si>
  <si>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</si>
  <si>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</si>
  <si>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</si>
  <si>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</si>
  <si>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</si>
  <si>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</si>
  <si>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</si>
  <si>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</si>
  <si>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</si>
  <si>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</si>
  <si>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</si>
  <si>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</si>
  <si>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</si>
  <si>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</si>
  <si>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</si>
  <si>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</si>
  <si>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</si>
  <si>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</si>
  <si>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</si>
  <si>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</si>
  <si>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</si>
  <si>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</si>
  <si>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</si>
  <si>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</si>
  <si>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</si>
  <si>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</si>
  <si>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</si>
  <si>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</si>
  <si>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</si>
  <si>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</si>
  <si>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</si>
  <si>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</si>
  <si>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</si>
  <si>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</si>
  <si>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</si>
  <si>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</si>
  <si>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</si>
  <si>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</si>
  <si>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</si>
  <si>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</si>
  <si>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</si>
  <si>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</si>
  <si>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</si>
  <si>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</si>
  <si>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</si>
  <si>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</si>
  <si>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</si>
  <si>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</si>
  <si>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</si>
  <si>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</si>
  <si>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</si>
  <si>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</si>
  <si>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</si>
  <si>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</si>
  <si>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</si>
  <si>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</si>
  <si>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</si>
  <si>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</si>
  <si>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</si>
  <si>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</si>
  <si>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</si>
  <si>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</si>
  <si>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</si>
  <si>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</si>
  <si>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</si>
  <si>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</si>
  <si>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</si>
  <si>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</si>
  <si>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</si>
  <si>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</si>
  <si>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</si>
  <si>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</si>
  <si>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</si>
  <si>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</si>
  <si>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</si>
  <si>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</si>
  <si>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</si>
  <si>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</si>
  <si>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</si>
  <si>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</si>
  <si>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</si>
  <si>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</si>
  <si>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</si>
  <si>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</si>
  <si>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</si>
  <si>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</si>
  <si>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</si>
  <si>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</si>
  <si>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</si>
  <si>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</si>
  <si>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</si>
  <si>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</si>
  <si>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</si>
  <si>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</si>
  <si>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</si>
  <si>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</si>
  <si>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</si>
  <si>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</si>
  <si>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</si>
  <si>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</si>
  <si>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</si>
  <si>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</si>
  <si>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</si>
  <si>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</si>
  <si>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</si>
  <si>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</si>
  <si>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</si>
  <si>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</si>
  <si>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</si>
  <si>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</si>
  <si>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</si>
  <si>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</si>
  <si>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</si>
  <si>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</si>
  <si>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</si>
  <si>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</si>
  <si>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</si>
  <si>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</si>
  <si>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</si>
  <si>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</si>
  <si>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</si>
  <si>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</si>
  <si>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</si>
  <si>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</si>
  <si>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</si>
  <si>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</si>
  <si>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</si>
  <si>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</si>
  <si>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</si>
  <si>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</si>
  <si>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</si>
  <si>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</si>
  <si>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</si>
  <si>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</si>
  <si>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</si>
  <si>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</si>
  <si>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</si>
  <si>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</si>
  <si>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</si>
  <si>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</si>
  <si>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</si>
  <si>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</si>
  <si>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</si>
  <si>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</si>
  <si>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</si>
  <si>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</si>
  <si>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</si>
  <si>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</si>
  <si>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</si>
  <si>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</si>
  <si>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</si>
  <si>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</si>
  <si>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</si>
  <si>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</si>
  <si>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</si>
  <si>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</si>
  <si>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</si>
  <si>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</si>
  <si>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</si>
  <si>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</si>
  <si>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</si>
  <si>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</si>
  <si>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</si>
  <si>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</si>
  <si>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</si>
  <si>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</si>
  <si>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</si>
  <si>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</si>
  <si>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</si>
  <si>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</si>
  <si>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</si>
  <si>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</si>
  <si>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</si>
  <si>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</si>
  <si>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</si>
  <si>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</si>
  <si>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</si>
  <si>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</si>
  <si>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</si>
  <si>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</si>
  <si>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</si>
  <si>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</si>
  <si>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</si>
  <si>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</si>
  <si>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</si>
  <si>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</si>
  <si>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</si>
  <si>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</si>
  <si>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</si>
  <si>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</si>
  <si>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</si>
  <si>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</si>
  <si>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</si>
  <si>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</si>
  <si>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</si>
  <si>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</si>
  <si>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</si>
  <si>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</si>
  <si>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</si>
  <si>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</si>
  <si>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</si>
  <si>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</si>
  <si>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</si>
  <si>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</si>
  <si>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</si>
  <si>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</si>
  <si>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</si>
  <si>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</si>
  <si>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</si>
  <si>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</si>
  <si>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</si>
  <si>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</si>
  <si>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</si>
  <si>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</si>
  <si>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</si>
  <si>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</si>
  <si>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</si>
  <si>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</si>
  <si>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</si>
  <si>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</si>
  <si>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</si>
  <si>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</si>
  <si>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</si>
  <si>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</si>
  <si>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</si>
  <si>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</si>
  <si>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</si>
  <si>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</si>
  <si>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</si>
  <si>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</si>
  <si>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</si>
  <si>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</si>
  <si>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</si>
  <si>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</si>
  <si>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</si>
  <si>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</si>
  <si>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</si>
  <si>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</si>
  <si>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</si>
  <si>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</si>
  <si>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</si>
  <si>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</si>
  <si>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</si>
  <si>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</si>
  <si>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</si>
  <si>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</si>
  <si>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</si>
  <si>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</si>
  <si>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</si>
  <si>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</si>
  <si>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</si>
  <si>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</si>
  <si>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</si>
  <si>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</si>
  <si>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</si>
  <si>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</si>
  <si>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</si>
  <si>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</si>
  <si>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</si>
  <si>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</si>
  <si>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</si>
  <si>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</si>
  <si>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</si>
  <si>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</si>
  <si>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</si>
  <si>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</si>
  <si>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</si>
  <si>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</si>
  <si>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</si>
  <si>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</si>
  <si>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</si>
  <si>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</si>
  <si>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</si>
  <si>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</si>
  <si>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</si>
  <si>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</si>
  <si>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</si>
  <si>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</si>
  <si>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</si>
  <si>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</si>
  <si>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</si>
  <si>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</si>
  <si>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</si>
  <si>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</si>
  <si>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</si>
  <si>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</si>
  <si>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</si>
  <si>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</si>
  <si>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</si>
  <si>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</si>
  <si>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</si>
  <si>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</si>
  <si>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</si>
  <si>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</si>
  <si>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</si>
  <si>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</si>
  <si>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</si>
  <si>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</si>
  <si>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</si>
  <si>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</si>
  <si>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</si>
  <si>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</si>
  <si>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</si>
  <si>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</si>
  <si>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</si>
  <si>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</si>
  <si>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</si>
  <si>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</si>
  <si>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</si>
  <si>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</si>
  <si>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</si>
  <si>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</si>
  <si>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</si>
  <si>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</si>
  <si>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</si>
  <si>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</si>
  <si>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</si>
  <si>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</si>
  <si>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</si>
  <si>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</si>
  <si>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</si>
  <si>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</si>
  <si>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</si>
  <si>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</si>
  <si>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</si>
  <si>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</si>
  <si>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</si>
  <si>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</si>
  <si>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</si>
  <si>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</si>
  <si>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</si>
  <si>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</si>
  <si>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</si>
  <si>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</si>
  <si>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</si>
  <si>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</si>
  <si>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</si>
  <si>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</si>
  <si>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</si>
  <si>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</si>
  <si>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</si>
  <si>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</si>
  <si>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</si>
  <si>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</si>
  <si>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</si>
  <si>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</si>
  <si>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</si>
  <si>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</si>
  <si>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</si>
  <si>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</si>
  <si>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</si>
  <si>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</si>
  <si>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</si>
  <si>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</si>
  <si>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</si>
  <si>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</si>
  <si>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</si>
  <si>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</si>
  <si>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</si>
  <si>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</si>
  <si>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</si>
  <si>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</si>
  <si>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</si>
  <si>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</si>
  <si>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</si>
  <si>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</si>
  <si>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</si>
  <si>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</si>
  <si>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</si>
  <si>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</si>
  <si>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</si>
  <si>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</si>
  <si>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</si>
  <si>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</si>
  <si>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</si>
  <si>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</si>
  <si>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</si>
  <si>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</si>
  <si>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</si>
  <si>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</si>
  <si>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</si>
  <si>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</si>
  <si>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</si>
  <si>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</si>
  <si>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</si>
  <si>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</si>
  <si>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</si>
  <si>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</si>
  <si>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</si>
  <si>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</si>
  <si>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</si>
  <si>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</si>
  <si>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</si>
  <si>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</si>
  <si>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</si>
  <si>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</si>
  <si>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</si>
  <si>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</si>
  <si>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</si>
  <si>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</si>
  <si>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</si>
  <si>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</si>
  <si>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</si>
  <si>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</si>
  <si>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</si>
  <si>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</si>
  <si>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</si>
  <si>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</si>
  <si>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</si>
  <si>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</si>
  <si>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</si>
  <si>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</si>
  <si>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</si>
  <si>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</si>
  <si>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</si>
  <si>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</si>
  <si>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</si>
  <si>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</si>
  <si>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</si>
  <si>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</si>
  <si>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</si>
  <si>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</si>
  <si>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</si>
  <si>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</si>
  <si>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</si>
  <si>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</si>
  <si>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</si>
  <si>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</si>
  <si>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</si>
  <si>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</si>
  <si>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</si>
  <si>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</si>
  <si>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</si>
  <si>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</si>
  <si>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</si>
  <si>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</si>
  <si>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</si>
  <si>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</si>
  <si>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</si>
  <si>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</si>
  <si>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</si>
  <si>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</si>
  <si>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</si>
  <si>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</si>
  <si>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</si>
  <si>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</si>
  <si>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</si>
  <si>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</si>
  <si>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</si>
  <si>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</si>
  <si>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</si>
  <si>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</si>
  <si>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</si>
  <si>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</si>
  <si>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</si>
  <si>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</si>
  <si>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</si>
  <si>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</si>
  <si>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</si>
  <si>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</si>
  <si>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</si>
  <si>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</si>
  <si>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</si>
  <si>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</si>
  <si>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</si>
  <si>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</si>
  <si>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</si>
  <si>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</si>
  <si>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</si>
  <si>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</si>
  <si>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</si>
  <si>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</si>
  <si>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</si>
  <si>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</si>
  <si>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</si>
  <si>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</si>
  <si>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</si>
  <si>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</si>
  <si>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</si>
  <si>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</si>
  <si>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</si>
  <si>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</si>
  <si>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</si>
  <si>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</si>
  <si>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</si>
  <si>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</si>
  <si>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</si>
  <si>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</si>
  <si>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</si>
  <si>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</si>
  <si>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</si>
  <si>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</si>
  <si>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</si>
  <si>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</si>
  <si>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</si>
  <si>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</si>
  <si>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</si>
  <si>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</si>
  <si>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</si>
  <si>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</si>
  <si>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</si>
  <si>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</si>
  <si>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</si>
  <si>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</si>
  <si>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</si>
  <si>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</si>
  <si>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</si>
  <si>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</si>
  <si>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</si>
  <si>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</si>
  <si>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</si>
  <si>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</si>
  <si>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</si>
  <si>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</si>
  <si>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</si>
  <si>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</si>
  <si>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</si>
  <si>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</si>
  <si>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</si>
  <si>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</si>
  <si>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</si>
  <si>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</si>
  <si>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</si>
  <si>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</si>
  <si>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</si>
  <si>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</si>
  <si>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</si>
  <si>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</si>
  <si>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</si>
  <si>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</si>
  <si>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</si>
  <si>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</si>
  <si>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</si>
  <si>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</si>
  <si>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</si>
  <si>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</si>
  <si>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</si>
  <si>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</si>
  <si>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</si>
  <si>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</si>
  <si>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</si>
  <si>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</si>
  <si>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</si>
  <si>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</si>
  <si>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</si>
  <si>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</si>
  <si>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</si>
  <si>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</si>
  <si>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</si>
  <si>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</si>
  <si>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</si>
  <si>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</si>
  <si>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</si>
  <si>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</si>
  <si>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</si>
  <si>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</si>
  <si>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</si>
  <si>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</si>
  <si>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</si>
  <si>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</si>
  <si>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</si>
  <si>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</si>
  <si>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</si>
  <si>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</si>
  <si>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</si>
  <si>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</si>
  <si>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</si>
  <si>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</si>
  <si>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</si>
  <si>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</si>
  <si>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</si>
  <si>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</si>
  <si>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</si>
  <si>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</si>
  <si>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</si>
  <si>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</si>
  <si>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</si>
  <si>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</si>
  <si>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</si>
  <si>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</si>
  <si>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</si>
  <si>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</si>
  <si>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</si>
  <si>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</si>
  <si>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</si>
  <si>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</si>
  <si>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</si>
  <si>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</si>
  <si>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</si>
  <si>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</si>
  <si>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</si>
  <si>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</si>
  <si>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</si>
  <si>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</si>
  <si>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</si>
  <si>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</si>
  <si>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</si>
  <si>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</si>
  <si>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</si>
  <si>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</si>
  <si>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</si>
  <si>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</si>
  <si>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</si>
  <si>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</si>
  <si>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</si>
  <si>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</si>
  <si>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</si>
  <si>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</si>
  <si>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</si>
  <si>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</si>
  <si>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</si>
  <si>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</si>
  <si>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</si>
  <si>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</si>
  <si>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</si>
  <si>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</si>
  <si>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</si>
  <si>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</si>
  <si>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</si>
  <si>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</si>
  <si>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</si>
  <si>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</si>
  <si>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</si>
  <si>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</si>
  <si>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</si>
  <si>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</si>
  <si>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</si>
  <si>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</si>
  <si>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</si>
  <si>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</si>
  <si>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</si>
  <si>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</si>
  <si>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</si>
  <si>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</si>
  <si>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</si>
  <si>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</si>
  <si>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</si>
  <si>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</si>
  <si>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</si>
  <si>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</si>
  <si>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</si>
  <si>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</si>
  <si>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</si>
  <si>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</si>
  <si>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</si>
  <si>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</si>
  <si>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</si>
  <si>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</si>
  <si>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</si>
  <si>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</si>
  <si>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</si>
  <si>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</si>
  <si>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</si>
  <si>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</si>
  <si>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</si>
  <si>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</si>
  <si>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</si>
  <si>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</si>
  <si>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</si>
  <si>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</si>
  <si>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</si>
  <si>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</si>
  <si>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</si>
  <si>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</si>
  <si>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</si>
  <si>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</si>
  <si>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</si>
  <si>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</si>
  <si>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</si>
  <si>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</si>
  <si>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</si>
  <si>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</si>
  <si>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</si>
  <si>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</si>
  <si>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</si>
  <si>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</si>
  <si>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</si>
  <si>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</si>
  <si>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</si>
  <si>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</si>
  <si>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</si>
  <si>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</si>
  <si>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</si>
  <si>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</si>
  <si>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</si>
  <si>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</si>
  <si>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</si>
  <si>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</si>
  <si>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</si>
  <si>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</si>
  <si>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</si>
  <si>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</si>
  <si>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</si>
  <si>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</si>
  <si>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</si>
  <si>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</si>
  <si>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</si>
  <si>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</si>
  <si>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</si>
  <si>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</si>
  <si>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</si>
  <si>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</si>
  <si>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</si>
  <si>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</si>
  <si>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</si>
  <si>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</si>
  <si>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</si>
  <si>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</si>
  <si>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</si>
  <si>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</si>
  <si>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</si>
  <si>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</si>
  <si>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</si>
  <si>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</si>
  <si>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</si>
  <si>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</si>
  <si>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</si>
  <si>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</si>
  <si>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</si>
  <si>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</si>
  <si>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</si>
  <si>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</si>
  <si>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</si>
  <si>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</si>
  <si>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</si>
  <si>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</si>
  <si>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</si>
  <si>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</si>
  <si>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</si>
  <si>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</si>
  <si>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</si>
  <si>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</si>
  <si>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</si>
  <si>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</si>
  <si>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</si>
  <si>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</si>
  <si>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</si>
  <si>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</si>
  <si>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</si>
  <si>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</si>
  <si>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</si>
  <si>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</si>
  <si>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</si>
  <si>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</si>
  <si>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</si>
  <si>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</si>
  <si>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</si>
  <si>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</si>
  <si>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</si>
  <si>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</si>
  <si>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</si>
  <si>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</si>
  <si>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</si>
  <si>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</si>
  <si>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</si>
  <si>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</si>
  <si>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</si>
  <si>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</si>
  <si>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</si>
  <si>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</si>
  <si>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</si>
  <si>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</si>
  <si>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</si>
  <si>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</si>
  <si>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</si>
  <si>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</si>
  <si>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</si>
  <si>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</si>
  <si>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</si>
  <si>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</si>
  <si>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</si>
  <si>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</si>
  <si>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</si>
  <si>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</si>
  <si>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</si>
  <si>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</si>
  <si>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</si>
  <si>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</si>
  <si>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</si>
  <si>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</si>
  <si>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</si>
  <si>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</si>
  <si>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</si>
  <si>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</si>
  <si>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</si>
  <si>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</si>
  <si>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</si>
  <si>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</si>
  <si>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</si>
  <si>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</si>
  <si>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</si>
  <si>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</si>
  <si>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</si>
  <si>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</si>
  <si>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</si>
  <si>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</si>
  <si>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</si>
  <si>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</si>
  <si>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</si>
  <si>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</si>
  <si>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</si>
  <si>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</si>
  <si>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</si>
  <si>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</si>
  <si>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</si>
  <si>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</si>
  <si>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</si>
  <si>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</si>
  <si>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</si>
  <si>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</si>
  <si>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</si>
  <si>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</si>
  <si>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</si>
  <si>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</si>
  <si>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</si>
  <si>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</si>
  <si>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</si>
  <si>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</si>
  <si>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</si>
  <si>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</si>
  <si>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</si>
  <si>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</si>
  <si>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</si>
  <si>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</si>
  <si>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</si>
  <si>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</si>
  <si>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</si>
  <si>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</si>
  <si>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</si>
  <si>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</si>
  <si>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</si>
  <si>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</si>
  <si>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</si>
  <si>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</si>
  <si>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</si>
  <si>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</si>
  <si>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</si>
  <si>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</si>
  <si>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</si>
  <si>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</si>
  <si>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</si>
  <si>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</si>
  <si>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</si>
  <si>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</si>
  <si>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</si>
  <si>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</si>
  <si>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</si>
  <si>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</si>
  <si>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</si>
  <si>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</si>
  <si>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</si>
  <si>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</si>
  <si>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</si>
  <si>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</si>
  <si>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</si>
  <si>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</si>
  <si>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</si>
  <si>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</si>
  <si>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</si>
  <si>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</si>
  <si>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</si>
  <si>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</si>
  <si>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</si>
  <si>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</si>
  <si>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</si>
  <si>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</si>
  <si>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</si>
  <si>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</si>
  <si>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</si>
  <si>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</si>
  <si>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</si>
  <si>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</si>
  <si>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</si>
  <si>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</si>
  <si>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</si>
  <si>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</si>
  <si>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</si>
  <si>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</si>
  <si>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</si>
  <si>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</si>
  <si>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</si>
  <si>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</si>
  <si>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</si>
  <si>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</si>
  <si>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</si>
  <si>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</si>
  <si>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</si>
  <si>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</si>
  <si>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</si>
  <si>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</si>
  <si>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</si>
  <si>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</si>
  <si>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</si>
  <si>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</si>
  <si>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</si>
  <si>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</si>
  <si>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</si>
  <si>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</si>
  <si>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</si>
  <si>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</si>
  <si>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</si>
  <si>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</si>
  <si>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</si>
  <si>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</si>
  <si>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</si>
  <si>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</si>
  <si>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</si>
  <si>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</si>
  <si>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</si>
  <si>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</si>
  <si>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</si>
  <si>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</si>
  <si>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</si>
  <si>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</si>
  <si>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</si>
  <si>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</si>
  <si>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</si>
  <si>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</si>
  <si>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</si>
  <si>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</si>
  <si>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</si>
  <si>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</si>
  <si>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</si>
  <si>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</si>
  <si>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</si>
  <si>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</si>
  <si>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</si>
  <si>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</si>
  <si>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</si>
  <si>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</si>
  <si>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</si>
  <si>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</si>
  <si>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</si>
  <si>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</si>
  <si>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</si>
  <si>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</si>
  <si>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</si>
  <si>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</si>
  <si>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</si>
  <si>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</si>
  <si>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</si>
  <si>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</si>
  <si>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</si>
  <si>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</si>
  <si>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</si>
  <si>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</si>
  <si>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</si>
  <si>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</si>
  <si>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</si>
  <si>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</si>
  <si>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</si>
  <si>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</si>
  <si>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</si>
  <si>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</si>
  <si>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</si>
  <si>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</si>
  <si>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</si>
  <si>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</si>
  <si>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</si>
  <si>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</si>
  <si>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</si>
  <si>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</si>
  <si>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</si>
  <si>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</si>
  <si>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</si>
  <si>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</si>
  <si>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</si>
  <si>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</si>
  <si>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</si>
  <si>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</si>
  <si>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</si>
  <si>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</si>
  <si>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</si>
  <si>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</si>
  <si>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</si>
  <si>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</si>
  <si>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</si>
  <si>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</si>
  <si>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</si>
  <si>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</si>
  <si>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</si>
  <si>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</si>
  <si>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</si>
  <si>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</si>
  <si>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</si>
  <si>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</si>
  <si>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</si>
  <si>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</si>
  <si>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</si>
  <si>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</si>
  <si>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</si>
  <si>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</si>
  <si>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</si>
  <si>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</si>
  <si>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</si>
  <si>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</si>
  <si>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</si>
  <si>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</si>
  <si>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</si>
  <si>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</si>
  <si>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</si>
  <si>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</si>
  <si>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</si>
  <si>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</si>
  <si>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</si>
  <si>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</si>
  <si>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</si>
  <si>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</si>
  <si>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</si>
  <si>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</si>
  <si>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</si>
  <si>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</si>
  <si>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</si>
  <si>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</si>
  <si>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</si>
  <si>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</si>
  <si>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</si>
  <si>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</si>
  <si>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</si>
  <si>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</si>
  <si>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</si>
  <si>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</si>
  <si>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</si>
  <si>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</si>
  <si>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</si>
  <si>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</si>
  <si>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</si>
  <si>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</si>
  <si>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</si>
  <si>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</si>
  <si>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</si>
  <si>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</si>
  <si>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</si>
  <si>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</si>
  <si>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</si>
  <si>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</si>
  <si>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</si>
  <si>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</si>
  <si>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</si>
  <si>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</si>
  <si>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</si>
  <si>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</si>
  <si>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</si>
  <si>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</si>
  <si>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</si>
  <si>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</si>
  <si>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</si>
  <si>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</si>
  <si>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</si>
  <si>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</si>
  <si>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</si>
  <si>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</si>
  <si>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</si>
  <si>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</si>
  <si>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</si>
  <si>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</si>
  <si>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</si>
  <si>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</si>
  <si>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</si>
  <si>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</si>
  <si>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</si>
  <si>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</si>
  <si>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</si>
  <si>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</si>
  <si>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</si>
  <si>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</si>
  <si>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</si>
  <si>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</si>
  <si>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</si>
  <si>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</si>
  <si>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</si>
  <si>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</si>
  <si>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</si>
  <si>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</si>
  <si>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</si>
  <si>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</si>
  <si>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</si>
  <si>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</si>
  <si>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</si>
  <si>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</si>
  <si>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</si>
  <si>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</si>
  <si>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</si>
  <si>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</si>
  <si>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</si>
  <si>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</si>
  <si>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</si>
  <si>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</si>
  <si>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</si>
  <si>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</si>
  <si>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</si>
  <si>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</si>
  <si>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</si>
  <si>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</si>
  <si>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</si>
  <si>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</si>
  <si>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</si>
  <si>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</si>
  <si>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</si>
  <si>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</si>
  <si>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</si>
  <si>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</si>
  <si>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</si>
  <si>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</si>
  <si>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</si>
  <si>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</si>
  <si>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</si>
  <si>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</si>
  <si>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</si>
  <si>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</si>
  <si>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</si>
  <si>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</si>
  <si>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</si>
  <si>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</si>
  <si>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</si>
  <si>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</si>
  <si>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</si>
  <si>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</si>
  <si>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</si>
  <si>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</si>
  <si>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</si>
  <si>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</si>
  <si>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</si>
  <si>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</si>
  <si>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</si>
  <si>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</si>
  <si>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</si>
  <si>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</si>
  <si>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</si>
  <si>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</si>
  <si>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</si>
  <si>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</si>
  <si>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</si>
  <si>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</si>
  <si>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</si>
  <si>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</si>
  <si>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</si>
  <si>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</si>
  <si>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</si>
  <si>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</si>
  <si>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</si>
  <si>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</si>
  <si>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</si>
  <si>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</si>
  <si>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</si>
  <si>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</si>
  <si>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</si>
  <si>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</si>
  <si>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</si>
  <si>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</si>
  <si>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</si>
  <si>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</si>
  <si>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</si>
  <si>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</si>
  <si>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</si>
  <si>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</si>
  <si>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</si>
  <si>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</si>
  <si>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</si>
  <si>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</si>
  <si>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</si>
  <si>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</si>
  <si>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</si>
  <si>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</si>
  <si>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</si>
  <si>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</si>
  <si>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</si>
  <si>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</si>
  <si>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</si>
  <si>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</si>
  <si>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</si>
  <si>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</si>
  <si>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</si>
  <si>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</si>
  <si>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</si>
  <si>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</si>
  <si>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</si>
  <si>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</si>
  <si>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</si>
  <si>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</si>
  <si>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</si>
  <si>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</si>
  <si>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</si>
  <si>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</si>
  <si>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</si>
  <si>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</si>
  <si>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</si>
  <si>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</si>
  <si>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</si>
  <si>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</si>
  <si>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</si>
  <si>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</si>
  <si>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</si>
  <si>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</si>
  <si>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</si>
  <si>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</si>
  <si>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</si>
  <si>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</si>
  <si>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</si>
  <si>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</si>
  <si>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</si>
  <si>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</si>
  <si>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</si>
  <si>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</si>
  <si>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</si>
  <si>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</si>
  <si>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</si>
  <si>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</si>
  <si>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</si>
  <si>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</si>
  <si>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</si>
  <si>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</si>
  <si>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</si>
  <si>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</si>
  <si>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</si>
  <si>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</si>
  <si>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</si>
  <si>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</si>
  <si>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</si>
  <si>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</si>
  <si>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</si>
  <si>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</si>
  <si>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</si>
  <si>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</si>
  <si>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</si>
  <si>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</si>
  <si>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</si>
  <si>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</si>
  <si>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</si>
  <si>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</si>
  <si>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</si>
  <si>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</si>
  <si>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</si>
  <si>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</si>
  <si>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</si>
  <si>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</si>
  <si>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</si>
  <si>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</si>
  <si>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</si>
  <si>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</si>
  <si>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</si>
  <si>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</si>
  <si>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</si>
  <si>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</si>
  <si>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</si>
  <si>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</si>
  <si>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</si>
  <si>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</si>
  <si>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</si>
  <si>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</si>
  <si>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</si>
  <si>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</si>
  <si>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</si>
  <si>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</si>
  <si>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</si>
  <si>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</si>
  <si>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</si>
  <si>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</si>
  <si>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</si>
  <si>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</si>
  <si>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</si>
  <si>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</si>
  <si>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</si>
  <si>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</si>
  <si>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</si>
  <si>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</si>
  <si>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</si>
  <si>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</si>
  <si>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</si>
  <si>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</si>
  <si>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</si>
  <si>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</si>
  <si>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</si>
  <si>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</si>
  <si>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</si>
  <si>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</si>
  <si>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</si>
  <si>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</si>
  <si>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</si>
  <si>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</si>
  <si>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</si>
  <si>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</si>
  <si>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</si>
  <si>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</si>
  <si>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</si>
  <si>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</si>
  <si>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</si>
  <si>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</si>
  <si>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</si>
  <si>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</si>
  <si>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</si>
  <si>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</si>
  <si>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</si>
  <si>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</si>
  <si>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</si>
  <si>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</si>
  <si>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</si>
  <si>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</si>
  <si>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</si>
  <si>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</si>
  <si>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</si>
  <si>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</si>
  <si>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</si>
  <si>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</si>
  <si>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</si>
  <si>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</si>
  <si>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</si>
  <si>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</si>
  <si>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</si>
  <si>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</si>
  <si>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</si>
  <si>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</si>
  <si>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</si>
  <si>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</si>
  <si>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</si>
  <si>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</si>
  <si>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</si>
  <si>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</si>
  <si>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</si>
  <si>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</si>
  <si>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</si>
  <si>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</si>
  <si>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</si>
  <si>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</si>
  <si>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</si>
  <si>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</si>
  <si>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</si>
  <si>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</si>
  <si>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</si>
  <si>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</si>
  <si>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</si>
  <si>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</si>
  <si>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</si>
  <si>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</si>
  <si>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</si>
  <si>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</si>
  <si>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</si>
  <si>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</si>
  <si>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</si>
  <si>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</si>
  <si>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</si>
  <si>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</si>
  <si>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</si>
  <si>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</si>
  <si>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</si>
  <si>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</si>
  <si>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</si>
  <si>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</si>
  <si>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</si>
  <si>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</si>
  <si>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</si>
  <si>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</si>
  <si>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</si>
  <si>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</si>
  <si>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</si>
  <si>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</si>
  <si>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</si>
  <si>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</si>
  <si>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</si>
  <si>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</si>
  <si>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</si>
  <si>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</si>
  <si>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</si>
  <si>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</si>
  <si>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</si>
  <si>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</si>
  <si>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</si>
  <si>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</si>
  <si>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</si>
  <si>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</si>
  <si>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</si>
  <si>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</si>
  <si>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</si>
  <si>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</si>
  <si>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</si>
  <si>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</si>
  <si>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</si>
  <si>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</si>
  <si>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</si>
  <si>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</si>
  <si>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</si>
  <si>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</si>
  <si>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</si>
  <si>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</si>
  <si>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</si>
  <si>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</si>
  <si>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</si>
  <si>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</si>
  <si>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</si>
  <si>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</si>
  <si>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</si>
  <si>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</si>
  <si>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</si>
  <si>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</si>
  <si>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</si>
  <si>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</si>
  <si>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</si>
  <si>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</si>
  <si>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</si>
  <si>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</si>
  <si>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</si>
  <si>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</si>
  <si>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</si>
  <si>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</si>
  <si>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</si>
  <si>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</si>
  <si>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</si>
  <si>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</si>
  <si>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</si>
  <si>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</si>
  <si>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</si>
  <si>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</si>
  <si>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</si>
  <si>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</si>
  <si>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</si>
  <si>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</si>
  <si>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</si>
  <si>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</si>
  <si>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</si>
  <si>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</si>
  <si>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</si>
  <si>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</si>
  <si>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</si>
  <si>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</si>
  <si>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</si>
  <si>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</si>
  <si>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</si>
  <si>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</si>
  <si>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</si>
  <si>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</si>
  <si>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</si>
  <si>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</si>
  <si>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</si>
  <si>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</si>
  <si>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</si>
  <si>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</si>
  <si>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</si>
  <si>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</si>
  <si>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</si>
  <si>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</si>
  <si>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</si>
  <si>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</si>
  <si>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</si>
  <si>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</si>
  <si>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</si>
  <si>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</si>
  <si>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</si>
  <si>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</si>
  <si>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</si>
  <si>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</si>
  <si>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</si>
  <si>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</si>
  <si>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</si>
  <si>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</si>
  <si>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</si>
  <si>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</si>
  <si>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</si>
  <si>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</si>
  <si>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</si>
  <si>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</si>
  <si>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</si>
  <si>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</si>
  <si>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</si>
  <si>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</si>
  <si>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</si>
  <si>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</si>
  <si>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</si>
  <si>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</si>
  <si>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</si>
  <si>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</si>
  <si>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</si>
  <si>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</si>
  <si>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</si>
  <si>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</si>
  <si>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</si>
  <si>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</si>
  <si>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</si>
  <si>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</si>
  <si>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</si>
  <si>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</si>
  <si>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</si>
  <si>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</si>
  <si>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</si>
  <si>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</si>
  <si>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</si>
  <si>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</si>
  <si>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</si>
  <si>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</si>
  <si>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</si>
  <si>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</si>
  <si>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</si>
  <si>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</si>
  <si>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</si>
  <si>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</si>
  <si>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</si>
  <si>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</si>
  <si>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</si>
  <si>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</si>
  <si>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</si>
  <si>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</si>
  <si>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</si>
  <si>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</si>
  <si>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</si>
  <si>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</si>
  <si>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</si>
  <si>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</si>
  <si>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</si>
  <si>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</si>
  <si>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</si>
  <si>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</si>
  <si>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</si>
  <si>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</si>
  <si>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</si>
  <si>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</si>
  <si>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</si>
  <si>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</si>
  <si>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</si>
  <si>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</si>
  <si>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</si>
  <si>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</si>
  <si>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</si>
  <si>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</si>
  <si>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</si>
  <si>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</si>
  <si>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</si>
  <si>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</si>
  <si>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</si>
  <si>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</si>
  <si>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</si>
  <si>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</si>
  <si>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</si>
  <si>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</si>
  <si>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</si>
  <si>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</si>
  <si>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</si>
  <si>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</si>
  <si>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</si>
  <si>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</si>
  <si>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</si>
  <si>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</si>
  <si>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</si>
  <si>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</si>
  <si>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</si>
  <si>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</si>
  <si>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</si>
  <si>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</si>
  <si>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</si>
  <si>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</si>
  <si>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</si>
  <si>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</si>
  <si>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</si>
  <si>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</si>
  <si>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</si>
  <si>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</si>
  <si>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</si>
  <si>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</si>
  <si>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</si>
  <si>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</si>
  <si>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</si>
  <si>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</si>
  <si>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</si>
  <si>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</si>
  <si>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</si>
  <si>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</si>
  <si>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</si>
  <si>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</si>
  <si>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</si>
  <si>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</si>
  <si>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</si>
  <si>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</si>
  <si>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</si>
  <si>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</si>
  <si>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</si>
  <si>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</si>
  <si>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</si>
  <si>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</si>
  <si>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</si>
  <si>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</si>
  <si>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</si>
  <si>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</si>
  <si>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</si>
  <si>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</si>
  <si>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</si>
  <si>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</si>
  <si>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</si>
  <si>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</si>
  <si>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</si>
  <si>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</si>
  <si>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</si>
  <si>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</si>
  <si>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</si>
  <si>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</si>
  <si>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</si>
  <si>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</si>
  <si>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</si>
  <si>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</si>
  <si>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</si>
  <si>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</si>
  <si>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</si>
  <si>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</si>
  <si>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</si>
  <si>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</si>
  <si>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</si>
  <si>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</si>
  <si>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</si>
  <si>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</si>
  <si>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</si>
  <si>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</si>
  <si>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</si>
  <si>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</si>
  <si>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</si>
  <si>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</si>
  <si>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</si>
  <si>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</si>
  <si>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</si>
  <si>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</si>
  <si>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</si>
  <si>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</si>
  <si>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</si>
  <si>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</si>
  <si>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</si>
  <si>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</si>
  <si>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</si>
  <si>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</si>
  <si>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</si>
  <si>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</si>
  <si>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</si>
  <si>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</si>
  <si>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</si>
  <si>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</si>
  <si>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</si>
  <si>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</si>
  <si>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</si>
  <si>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</si>
  <si>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</si>
  <si>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</si>
  <si>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</si>
  <si>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</si>
  <si>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</si>
  <si>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</si>
  <si>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</si>
  <si>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</si>
  <si>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</si>
  <si>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</si>
  <si>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</si>
  <si>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</si>
  <si>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</si>
  <si>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</si>
  <si>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</si>
  <si>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</si>
  <si>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</si>
  <si>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</si>
  <si>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</si>
  <si>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</si>
  <si>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</si>
  <si>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</si>
  <si>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</si>
  <si>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</si>
  <si>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</si>
  <si>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</si>
  <si>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</si>
  <si>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</si>
  <si>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</si>
  <si>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</si>
  <si>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</si>
  <si>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</si>
  <si>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</si>
  <si>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</si>
  <si>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</si>
  <si>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</si>
  <si>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</si>
  <si>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</si>
  <si>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</si>
  <si>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</si>
  <si>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</si>
  <si>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</si>
  <si>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</si>
  <si>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</si>
  <si>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</si>
  <si>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</si>
  <si>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</si>
  <si>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</si>
  <si>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</si>
  <si>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</si>
  <si>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</si>
  <si>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</si>
  <si>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</si>
  <si>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</si>
  <si>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</si>
  <si>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</si>
  <si>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</si>
  <si>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</si>
  <si>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</si>
  <si>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</si>
  <si>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</si>
  <si>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</si>
  <si>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</si>
  <si>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</si>
  <si>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</si>
  <si>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</si>
  <si>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</si>
  <si>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</si>
  <si>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</si>
  <si>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</si>
  <si>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</si>
  <si>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</si>
  <si>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</si>
  <si>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</si>
  <si>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</si>
  <si>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</si>
  <si>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</si>
  <si>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</si>
  <si>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</si>
  <si>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</si>
  <si>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</si>
  <si>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</si>
  <si>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</si>
  <si>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</si>
  <si>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</si>
  <si>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</si>
  <si>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</si>
  <si>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</si>
  <si>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</si>
  <si>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</si>
  <si>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</si>
  <si>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</si>
  <si>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</si>
  <si>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</si>
  <si>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</si>
  <si>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</si>
  <si>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</si>
  <si>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</si>
  <si>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</si>
  <si>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</si>
  <si>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</si>
  <si>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</si>
  <si>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</si>
  <si>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</si>
  <si>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</si>
  <si>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</si>
  <si>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</si>
  <si>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</si>
  <si>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</si>
  <si>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</si>
  <si>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</si>
  <si>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</si>
  <si>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</si>
  <si>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</si>
  <si>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</si>
  <si>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</si>
  <si>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</si>
  <si>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</si>
  <si>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</si>
  <si>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</si>
  <si>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</si>
  <si>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</si>
  <si>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</si>
  <si>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</si>
  <si>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</si>
  <si>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</si>
  <si>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</si>
  <si>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</si>
  <si>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</si>
  <si>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</si>
  <si>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</si>
  <si>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</si>
  <si>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</si>
  <si>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</si>
  <si>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</si>
  <si>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</si>
  <si>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</si>
  <si>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</si>
  <si>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</si>
  <si>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</si>
  <si>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</si>
  <si>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</si>
  <si>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</si>
  <si>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</si>
  <si>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</si>
  <si>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</si>
  <si>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</si>
  <si>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</si>
  <si>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</si>
  <si>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</si>
  <si>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</si>
  <si>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</si>
  <si>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</si>
  <si>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</si>
  <si>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</si>
  <si>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</si>
  <si>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</si>
  <si>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</si>
  <si>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</si>
  <si>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</si>
  <si>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</si>
  <si>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</si>
  <si>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</si>
  <si>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</si>
  <si>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</si>
  <si>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</si>
  <si>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</si>
  <si>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</si>
  <si>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</si>
  <si>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</si>
  <si>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</si>
  <si>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</si>
  <si>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</si>
  <si>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</si>
  <si>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</si>
  <si>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</si>
  <si>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</si>
  <si>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</si>
  <si>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</si>
  <si>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</si>
  <si>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</si>
  <si>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</si>
  <si>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</si>
  <si>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</si>
  <si>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</si>
  <si>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</si>
  <si>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</si>
  <si>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</si>
  <si>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</si>
  <si>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</si>
  <si>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</si>
  <si>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</si>
  <si>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</si>
  <si>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</si>
  <si>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</si>
  <si>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</si>
  <si>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</si>
  <si>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</si>
  <si>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</si>
  <si>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</si>
  <si>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</si>
  <si>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</si>
  <si>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</si>
  <si>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</si>
  <si>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</si>
  <si>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</si>
  <si>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</si>
  <si>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</si>
  <si>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</si>
  <si>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</si>
  <si>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</si>
  <si>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</si>
  <si>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</si>
  <si>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</si>
  <si>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</si>
  <si>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</si>
  <si>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</si>
  <si>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</si>
  <si>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</si>
  <si>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</si>
  <si>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</si>
  <si>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</si>
  <si>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</si>
  <si>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</si>
  <si>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</si>
  <si>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</si>
  <si>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</si>
  <si>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</si>
  <si>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</si>
  <si>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</si>
  <si>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</si>
  <si>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</si>
  <si>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</si>
  <si>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</si>
  <si>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</si>
  <si>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</si>
  <si>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</si>
  <si>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</si>
  <si>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</si>
  <si>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</si>
  <si>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</si>
  <si>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</si>
  <si>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</si>
  <si>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</si>
  <si>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</si>
  <si>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</si>
  <si>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</si>
  <si>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</si>
  <si>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</si>
  <si>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</si>
  <si>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</si>
  <si>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</si>
  <si>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</si>
  <si>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</si>
  <si>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</si>
  <si>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</si>
  <si>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</si>
  <si>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</si>
  <si>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</si>
  <si>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</si>
  <si>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</si>
  <si>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</si>
  <si>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</si>
  <si>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</si>
  <si>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</si>
  <si>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</si>
  <si>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</si>
  <si>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</si>
  <si>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</si>
  <si>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</si>
  <si>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</si>
  <si>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</si>
  <si>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</si>
  <si>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</si>
  <si>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</si>
  <si>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</si>
  <si>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</si>
  <si>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</si>
  <si>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</si>
  <si>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</si>
  <si>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</si>
  <si>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</si>
  <si>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</si>
  <si>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</si>
  <si>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</si>
  <si>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</si>
  <si>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</si>
  <si>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</si>
  <si>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</si>
  <si>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</si>
  <si>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</si>
  <si>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</si>
  <si>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</si>
  <si>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</si>
  <si>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</si>
  <si>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</si>
  <si>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</si>
  <si>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</si>
  <si>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</si>
  <si>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</si>
  <si>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</si>
  <si>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</si>
  <si>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</si>
  <si>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</si>
  <si>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</si>
  <si>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</si>
  <si>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</si>
  <si>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</si>
  <si>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</si>
  <si>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</si>
  <si>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</si>
  <si>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</si>
  <si>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</si>
  <si>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</si>
  <si>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</si>
  <si>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</si>
  <si>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</si>
  <si>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</si>
  <si>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</si>
  <si>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</si>
  <si>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</si>
  <si>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</si>
  <si>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</si>
  <si>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</si>
  <si>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</si>
  <si>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</si>
  <si>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</si>
  <si>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</si>
  <si>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</si>
  <si>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</si>
  <si>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</si>
  <si>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</si>
  <si>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</si>
  <si>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</si>
  <si>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</si>
  <si>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</si>
  <si>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</si>
  <si>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</si>
  <si>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</si>
  <si>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</si>
  <si>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</si>
  <si>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</si>
  <si>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</si>
  <si>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</si>
  <si>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</si>
  <si>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</si>
  <si>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</si>
  <si>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</si>
  <si>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</si>
  <si>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</si>
  <si>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</si>
  <si>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</si>
  <si>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</si>
  <si>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</si>
  <si>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</si>
  <si>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</si>
  <si>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</si>
  <si>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</si>
  <si>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</si>
  <si>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</si>
  <si>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</si>
  <si>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</si>
  <si>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</si>
  <si>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</si>
  <si>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</si>
  <si>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</si>
  <si>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</si>
  <si>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</si>
  <si>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</si>
  <si>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</si>
  <si>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</si>
  <si>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</si>
  <si>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</si>
  <si>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</si>
  <si>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</si>
  <si>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</si>
  <si>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</si>
  <si>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</si>
  <si>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</si>
  <si>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</si>
  <si>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</si>
  <si>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</si>
  <si>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</si>
  <si>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</si>
  <si>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</si>
  <si>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</si>
  <si>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</si>
  <si>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</si>
  <si>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</si>
  <si>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</si>
  <si>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</si>
  <si>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</si>
  <si>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</si>
  <si>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</si>
  <si>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</si>
  <si>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</si>
  <si>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</si>
  <si>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</si>
  <si>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</si>
  <si>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</si>
  <si>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</si>
  <si>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</si>
  <si>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</si>
  <si>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</si>
  <si>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</si>
  <si>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</si>
  <si>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</si>
  <si>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</si>
  <si>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</si>
  <si>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</si>
  <si>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</si>
  <si>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</si>
  <si>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</si>
  <si>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</si>
  <si>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</si>
  <si>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</si>
  <si>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</si>
  <si>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</si>
  <si>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</si>
  <si>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</si>
  <si>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</si>
  <si>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</si>
  <si>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</si>
  <si>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</si>
  <si>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</si>
  <si>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</si>
  <si>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</si>
  <si>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</si>
  <si>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</si>
  <si>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</si>
  <si>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</si>
  <si>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</si>
  <si>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</si>
  <si>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</si>
  <si>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</si>
  <si>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</si>
  <si>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</si>
  <si>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</si>
  <si>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</si>
  <si>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</si>
  <si>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</si>
  <si>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</si>
  <si>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</si>
  <si>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</si>
  <si>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</si>
  <si>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</si>
  <si>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</si>
  <si>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</si>
  <si>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</si>
  <si>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</si>
  <si>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</si>
  <si>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</si>
  <si>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</si>
  <si>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</si>
  <si>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</si>
  <si>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</si>
  <si>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</si>
  <si>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</si>
  <si>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</si>
  <si>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</si>
  <si>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</si>
  <si>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</si>
  <si>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</si>
  <si>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</si>
  <si>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</si>
  <si>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</si>
  <si>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</si>
  <si>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</si>
  <si>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</si>
  <si>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</si>
  <si>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</si>
  <si>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</si>
  <si>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</si>
  <si>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</si>
  <si>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</si>
  <si>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</si>
  <si>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</si>
  <si>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</si>
  <si>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</si>
  <si>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</si>
  <si>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</si>
  <si>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</si>
  <si>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</si>
  <si>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</si>
  <si>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</si>
  <si>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</si>
  <si>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</si>
  <si>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</si>
  <si>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</si>
  <si>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</si>
  <si>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</si>
  <si>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</si>
  <si>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</si>
  <si>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</si>
  <si>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</si>
  <si>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</si>
  <si>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</si>
  <si>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</si>
  <si>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</si>
  <si>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</si>
  <si>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</si>
  <si>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</si>
  <si>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</si>
  <si>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</si>
  <si>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</si>
  <si>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</si>
  <si>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</si>
  <si>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</si>
  <si>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</si>
  <si>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</si>
  <si>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</si>
  <si>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</si>
  <si>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</si>
  <si>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</si>
  <si>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</si>
  <si>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</si>
  <si>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</si>
  <si>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</si>
  <si>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</si>
  <si>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</si>
  <si>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</si>
  <si>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</si>
  <si>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</si>
  <si>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</si>
  <si>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</si>
  <si>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</si>
  <si>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</si>
  <si>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</si>
  <si>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</si>
  <si>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</si>
  <si>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</si>
  <si>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</si>
  <si>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</si>
  <si>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</si>
  <si>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</si>
  <si>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</si>
  <si>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</si>
  <si>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</si>
  <si>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</si>
  <si>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</si>
  <si>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</si>
  <si>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</si>
  <si>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</si>
  <si>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</si>
  <si>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</si>
  <si>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</si>
  <si>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</si>
  <si>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</si>
  <si>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</si>
  <si>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</si>
  <si>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</si>
  <si>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</si>
  <si>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</si>
  <si>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</si>
  <si>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</si>
  <si>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</si>
  <si>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</si>
  <si>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</si>
  <si>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</si>
  <si>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</si>
  <si>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</si>
  <si>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</si>
  <si>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</si>
  <si>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</si>
  <si>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</si>
  <si>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</si>
  <si>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</si>
  <si>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</si>
  <si>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</si>
  <si>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</si>
  <si>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</si>
  <si>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</si>
  <si>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</si>
  <si>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</si>
  <si>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</si>
  <si>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</si>
  <si>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</si>
  <si>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</si>
  <si>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</si>
  <si>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</si>
  <si>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</si>
  <si>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</si>
  <si>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</si>
  <si>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</si>
  <si>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</si>
  <si>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</si>
  <si>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</si>
  <si>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</si>
  <si>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</si>
  <si>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</si>
  <si>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</si>
  <si>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</si>
  <si>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</si>
  <si>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</si>
  <si>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</si>
  <si>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</si>
  <si>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</si>
  <si>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</si>
  <si>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</si>
  <si>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</si>
  <si>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</si>
  <si>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</si>
  <si>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</si>
  <si>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</si>
  <si>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</si>
  <si>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</si>
  <si>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</si>
  <si>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</si>
  <si>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</si>
  <si>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</si>
  <si>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</si>
  <si>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</si>
  <si>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</si>
  <si>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</si>
  <si>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</si>
  <si>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</si>
  <si>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</si>
  <si>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</si>
  <si>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</si>
  <si>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</si>
  <si>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</si>
  <si>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</si>
  <si>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</si>
  <si>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</si>
  <si>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</si>
  <si>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</si>
  <si>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</si>
  <si>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</si>
  <si>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</si>
  <si>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</si>
  <si>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</si>
  <si>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</si>
  <si>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</si>
  <si>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</si>
  <si>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</si>
  <si>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</si>
  <si>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</si>
  <si>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</si>
  <si>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</si>
  <si>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</si>
  <si>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</si>
  <si>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</si>
  <si>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</si>
  <si>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</si>
  <si>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</si>
  <si>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</si>
  <si>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</si>
  <si>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</si>
  <si>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</si>
  <si>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</si>
  <si>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</si>
  <si>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</si>
  <si>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</si>
  <si>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</si>
  <si>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</si>
  <si>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</si>
  <si>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</si>
  <si>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</si>
  <si>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</si>
  <si>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</si>
  <si>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</si>
  <si>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</si>
  <si>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</si>
  <si>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</si>
  <si>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</si>
  <si>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</si>
  <si>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</si>
  <si>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</si>
  <si>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</si>
  <si>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</si>
  <si>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</si>
  <si>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</si>
  <si>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</si>
  <si>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</si>
  <si>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</si>
  <si>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</si>
  <si>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</si>
  <si>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</si>
  <si>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</si>
  <si>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</si>
  <si>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</si>
  <si>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</si>
  <si>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</si>
  <si>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</si>
  <si>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</si>
  <si>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</si>
  <si>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</si>
  <si>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</si>
  <si>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</si>
  <si>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</si>
  <si>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</si>
  <si>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</si>
  <si>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</si>
  <si>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</si>
  <si>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</si>
  <si>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</si>
  <si>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</si>
  <si>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</si>
  <si>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</si>
  <si>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</si>
  <si>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</si>
  <si>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</si>
  <si>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</si>
  <si>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</si>
  <si>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</si>
  <si>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</si>
  <si>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</si>
  <si>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</si>
  <si>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</si>
  <si>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</si>
  <si>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</si>
  <si>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</si>
  <si>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</si>
  <si>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</si>
  <si>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</si>
  <si>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</si>
  <si>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</si>
  <si>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</si>
  <si>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</si>
  <si>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</si>
  <si>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</si>
  <si>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</si>
  <si>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</si>
  <si>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</si>
  <si>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</si>
  <si>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</si>
  <si>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</si>
  <si>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</si>
  <si>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</si>
  <si>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</si>
  <si>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</si>
  <si>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</si>
  <si>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</si>
  <si>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</si>
  <si>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</si>
  <si>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</si>
  <si>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</si>
  <si>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</si>
  <si>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</si>
  <si>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</si>
  <si>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</si>
  <si>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</si>
  <si>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</si>
  <si>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</si>
  <si>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</si>
  <si>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</si>
  <si>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</si>
  <si>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</si>
  <si>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</si>
  <si>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</si>
  <si>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</si>
  <si>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</si>
  <si>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</si>
  <si>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</si>
  <si>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</si>
  <si>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</si>
  <si>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</si>
  <si>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</si>
  <si>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</si>
  <si>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</si>
  <si>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</si>
  <si>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</si>
  <si>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</si>
  <si>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</si>
  <si>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</si>
  <si>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</si>
  <si>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</si>
  <si>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</si>
  <si>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</si>
  <si>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</si>
  <si>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</si>
  <si>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</si>
  <si>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</si>
  <si>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</si>
  <si>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</si>
  <si>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</si>
  <si>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</si>
  <si>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</si>
  <si>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</si>
  <si>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</si>
  <si>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</si>
  <si>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</si>
  <si>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</si>
  <si>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</si>
  <si>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</si>
  <si>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</si>
  <si>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</si>
  <si>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</si>
  <si>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</si>
  <si>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</si>
  <si>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</si>
  <si>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</si>
  <si>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</si>
  <si>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</si>
  <si>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</si>
  <si>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</si>
  <si>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</si>
  <si>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</si>
  <si>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</si>
  <si>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</si>
  <si>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</si>
  <si>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</si>
  <si>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</si>
  <si>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</si>
  <si>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</si>
  <si>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</si>
  <si>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</si>
  <si>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</si>
  <si>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</si>
  <si>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</si>
  <si>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</si>
  <si>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</si>
  <si>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</si>
  <si>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</si>
  <si>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</si>
  <si>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</si>
  <si>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</si>
  <si>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</si>
  <si>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</si>
  <si>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</si>
  <si>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</si>
  <si>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</si>
  <si>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</si>
  <si>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</si>
  <si>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</si>
  <si>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</si>
  <si>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</si>
  <si>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</si>
  <si>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</si>
  <si>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</si>
  <si>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</si>
  <si>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</si>
  <si>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</si>
  <si>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</si>
  <si>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</si>
  <si>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</si>
  <si>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</si>
  <si>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</si>
  <si>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</si>
  <si>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</si>
  <si>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</si>
  <si>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</si>
  <si>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</si>
  <si>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</si>
  <si>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</si>
  <si>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</si>
  <si>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</si>
  <si>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</si>
  <si>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</si>
  <si>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</si>
  <si>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</si>
  <si>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</si>
  <si>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</si>
  <si>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</si>
  <si>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</si>
  <si>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</si>
  <si>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</si>
  <si>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</si>
  <si>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</si>
  <si>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</si>
  <si>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</si>
  <si>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</si>
  <si>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</si>
  <si>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</si>
  <si>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</si>
  <si>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</si>
  <si>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</si>
  <si>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</si>
  <si>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</si>
  <si>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</si>
  <si>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</si>
  <si>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</si>
  <si>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</si>
  <si>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</si>
  <si>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</si>
  <si>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</si>
  <si>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</si>
  <si>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</si>
  <si>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</si>
  <si>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</si>
  <si>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</si>
  <si>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</si>
  <si>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</si>
  <si>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</si>
  <si>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</si>
  <si>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</si>
  <si>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</si>
  <si>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</si>
  <si>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</si>
  <si>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</si>
  <si>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</si>
  <si>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</si>
  <si>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</si>
  <si>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</si>
  <si>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</si>
  <si>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</si>
  <si>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</si>
  <si>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</si>
  <si>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</si>
  <si>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</si>
  <si>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</si>
  <si>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</si>
  <si>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</si>
  <si>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</si>
  <si>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</si>
  <si>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</si>
  <si>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</si>
  <si>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</si>
  <si>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</si>
  <si>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</si>
  <si>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</si>
  <si>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</si>
  <si>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</si>
  <si>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</si>
  <si>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</si>
  <si>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</si>
  <si>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</si>
  <si>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</si>
  <si>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</si>
  <si>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</si>
  <si>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</si>
  <si>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</si>
  <si>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</si>
  <si>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</si>
  <si>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</si>
  <si>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</si>
  <si>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</si>
  <si>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</si>
  <si>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</si>
  <si>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</si>
  <si>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</si>
  <si>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</si>
  <si>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</si>
  <si>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</si>
  <si>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</si>
  <si>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</si>
  <si>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</si>
  <si>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</si>
  <si>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</si>
  <si>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</si>
  <si>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</si>
  <si>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</si>
  <si>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</si>
  <si>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</si>
  <si>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</si>
  <si>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</si>
  <si>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</si>
  <si>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</si>
  <si>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</si>
  <si>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</si>
  <si>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</si>
  <si>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</si>
  <si>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</si>
  <si>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</si>
  <si>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</si>
  <si>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</si>
  <si>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</si>
  <si>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</si>
  <si>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</si>
  <si>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</si>
  <si>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</si>
  <si>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</si>
  <si>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</si>
  <si>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</si>
  <si>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</si>
  <si>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</si>
  <si>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</si>
  <si>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</si>
  <si>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</si>
  <si>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</si>
  <si>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</si>
  <si>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</si>
  <si>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</si>
  <si>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</si>
  <si>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</si>
  <si>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</si>
  <si>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</si>
  <si>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</si>
  <si>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</si>
  <si>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</si>
  <si>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</si>
  <si>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</si>
  <si>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</si>
  <si>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</si>
  <si>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</si>
  <si>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</si>
  <si>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</si>
  <si>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</si>
  <si>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</si>
  <si>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</si>
  <si>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</si>
  <si>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</si>
  <si>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</si>
  <si>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</si>
  <si>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</si>
  <si>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</si>
  <si>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</si>
  <si>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</si>
  <si>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</si>
  <si>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</si>
  <si>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</si>
  <si>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</si>
  <si>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</si>
  <si>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</si>
  <si>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</si>
  <si>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</si>
  <si>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</si>
  <si>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</si>
  <si>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</si>
  <si>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</si>
  <si>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</si>
  <si>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</si>
  <si>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</si>
  <si>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</si>
  <si>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</si>
  <si>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</si>
  <si>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</si>
  <si>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</si>
  <si>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</si>
  <si>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</si>
  <si>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</si>
  <si>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</si>
  <si>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</si>
  <si>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</si>
  <si>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</si>
  <si>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</si>
  <si>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</si>
  <si>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</si>
  <si>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</si>
  <si>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</si>
  <si>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</si>
  <si>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</si>
  <si>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</si>
  <si>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</si>
  <si>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</si>
  <si>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</si>
  <si>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</si>
  <si>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</si>
  <si>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</si>
  <si>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</si>
  <si>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</si>
  <si>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</si>
  <si>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</si>
  <si>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</si>
  <si>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</si>
  <si>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</si>
  <si>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</si>
  <si>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</si>
  <si>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</si>
  <si>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</si>
  <si>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</si>
  <si>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</si>
  <si>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</si>
  <si>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</si>
  <si>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</si>
  <si>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</si>
  <si>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</si>
  <si>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</si>
  <si>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</si>
  <si>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</si>
  <si>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</si>
  <si>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</si>
  <si>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</si>
  <si>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</si>
  <si>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</si>
  <si>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</si>
  <si>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</si>
  <si>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</si>
  <si>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</si>
  <si>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</si>
  <si>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</si>
  <si>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</si>
  <si>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</si>
  <si>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</si>
  <si>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</si>
  <si>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</si>
  <si>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</si>
  <si>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</si>
  <si>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</si>
  <si>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</si>
  <si>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</si>
  <si>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</si>
  <si>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</si>
  <si>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</si>
  <si>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</si>
  <si>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</si>
  <si>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</si>
  <si>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</si>
  <si>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</si>
  <si>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</si>
  <si>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</si>
  <si>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</si>
  <si>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</si>
  <si>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</si>
  <si>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</si>
  <si>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</si>
  <si>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</si>
  <si>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</si>
  <si>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</si>
  <si>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</si>
  <si>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</si>
  <si>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</si>
  <si>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</si>
  <si>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</si>
  <si>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</si>
  <si>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</si>
  <si>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</si>
  <si>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</si>
  <si>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</si>
  <si>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</si>
  <si>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</si>
  <si>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</si>
  <si>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</si>
  <si>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</si>
  <si>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</si>
  <si>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</si>
  <si>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</si>
  <si>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</si>
  <si>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</si>
  <si>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</si>
  <si>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</si>
  <si>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</si>
  <si>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</si>
  <si>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</si>
  <si>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</si>
  <si>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</si>
  <si>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</si>
  <si>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</si>
  <si>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</si>
  <si>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</si>
  <si>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</si>
  <si>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</si>
  <si>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</si>
  <si>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</si>
  <si>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</si>
  <si>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</si>
  <si>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</si>
  <si>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</si>
  <si>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</si>
  <si>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</si>
  <si>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</si>
  <si>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</si>
  <si>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</si>
  <si>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</si>
  <si>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</si>
  <si>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</si>
  <si>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</si>
  <si>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</si>
  <si>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</si>
  <si>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</si>
  <si>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</si>
  <si>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</si>
  <si>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</si>
  <si>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</si>
  <si>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</si>
  <si>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</si>
  <si>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</si>
  <si>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</si>
  <si>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</si>
  <si>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</si>
  <si>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</si>
  <si>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</si>
  <si>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</si>
  <si>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</si>
  <si>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</si>
  <si>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</si>
  <si>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</si>
  <si>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</si>
  <si>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</si>
  <si>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</si>
  <si>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</si>
  <si>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</si>
  <si>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</si>
  <si>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</si>
  <si>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</si>
  <si>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</si>
  <si>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</si>
  <si>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</si>
  <si>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</si>
  <si>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</si>
  <si>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</si>
  <si>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</si>
  <si>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</si>
  <si>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</si>
  <si>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</si>
  <si>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</si>
  <si>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</si>
  <si>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</si>
  <si>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</si>
  <si>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</si>
  <si>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</si>
  <si>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</si>
  <si>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</si>
  <si>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</si>
  <si>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</si>
  <si>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</si>
  <si>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</si>
  <si>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</si>
  <si>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</si>
  <si>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</si>
  <si>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</si>
  <si>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</si>
  <si>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</si>
  <si>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</si>
  <si>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</si>
  <si>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</si>
  <si>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</si>
  <si>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</si>
  <si>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</si>
  <si>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</si>
  <si>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</si>
  <si>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</si>
  <si>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</si>
  <si>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</si>
  <si>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</si>
  <si>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</si>
  <si>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</si>
  <si>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</si>
  <si>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</si>
  <si>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</si>
  <si>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</si>
  <si>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</si>
  <si>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</si>
  <si>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</si>
  <si>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</si>
  <si>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</si>
  <si>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</si>
  <si>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</si>
  <si>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</si>
  <si>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</si>
  <si>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</si>
  <si>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</si>
  <si>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</si>
  <si>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</si>
  <si>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</si>
  <si>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</si>
  <si>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</si>
  <si>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</si>
  <si>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</si>
  <si>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</si>
  <si>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</si>
  <si>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</si>
  <si>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</si>
  <si>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</si>
  <si>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</si>
  <si>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</si>
  <si>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</si>
  <si>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</si>
  <si>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</si>
  <si>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</si>
  <si>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</si>
  <si>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</si>
  <si>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</si>
  <si>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</si>
  <si>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</si>
  <si>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</si>
  <si>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</si>
  <si>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</si>
  <si>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</si>
  <si>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</si>
  <si>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</si>
  <si>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</si>
  <si>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</si>
  <si>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</si>
  <si>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</si>
  <si>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</si>
  <si>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</si>
  <si>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</si>
  <si>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</si>
  <si>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</si>
  <si>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</si>
  <si>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</si>
  <si>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</si>
  <si>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</si>
  <si>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</si>
  <si>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</si>
  <si>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</si>
  <si>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</si>
  <si>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</si>
  <si>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</si>
  <si>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</si>
  <si>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</si>
  <si>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</si>
  <si>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</si>
  <si>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</si>
  <si>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</si>
  <si>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</si>
  <si>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</si>
  <si>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</si>
  <si>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</si>
  <si>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</si>
  <si>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</si>
  <si>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</si>
  <si>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</si>
  <si>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</si>
  <si>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</si>
  <si>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</si>
  <si>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</si>
  <si>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</si>
  <si>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</si>
  <si>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</si>
  <si>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</si>
  <si>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</si>
  <si>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</si>
  <si>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</si>
  <si>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</si>
  <si>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</si>
  <si>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</si>
  <si>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</si>
  <si>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</si>
  <si>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</si>
  <si>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</si>
  <si>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</si>
  <si>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</si>
  <si>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</si>
  <si>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</si>
  <si>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</si>
  <si>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</si>
  <si>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</si>
  <si>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</si>
  <si>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</si>
  <si>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</si>
  <si>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</si>
  <si>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</si>
  <si>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</si>
  <si>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</si>
  <si>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</si>
  <si>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</si>
  <si>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</si>
  <si>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</si>
  <si>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</si>
  <si>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</si>
  <si>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</si>
  <si>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</si>
  <si>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</si>
  <si>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</si>
  <si>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</si>
  <si>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</si>
  <si>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</si>
  <si>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</si>
  <si>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</si>
  <si>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</si>
  <si>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</si>
  <si>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</si>
  <si>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</si>
  <si>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</si>
  <si>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</si>
  <si>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</si>
  <si>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</si>
  <si>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</si>
  <si>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</si>
  <si>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</si>
  <si>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</si>
  <si>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</si>
  <si>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</si>
  <si>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</si>
  <si>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</si>
  <si>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</si>
  <si>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</si>
  <si>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</si>
  <si>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</si>
  <si>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</si>
  <si>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</si>
  <si>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</si>
  <si>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</si>
  <si>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</si>
  <si>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</si>
  <si>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</si>
  <si>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</si>
  <si>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</si>
  <si>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</si>
  <si>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</si>
  <si>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</si>
  <si>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</si>
  <si>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</si>
  <si>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</si>
  <si>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</si>
  <si>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</si>
  <si>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</si>
  <si>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</si>
  <si>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</si>
  <si>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</si>
  <si>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</si>
  <si>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</si>
  <si>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</si>
  <si>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</si>
  <si>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</si>
  <si>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</si>
  <si>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</si>
  <si>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</si>
  <si>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</si>
  <si>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</si>
  <si>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</si>
  <si>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</si>
  <si>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</si>
  <si>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</si>
  <si>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</si>
  <si>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</si>
  <si>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</si>
  <si>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</si>
  <si>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</si>
  <si>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</si>
  <si>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</si>
  <si>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</si>
  <si>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</si>
  <si>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</si>
  <si>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</si>
  <si>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</si>
  <si>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</si>
  <si>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</si>
  <si>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</si>
  <si>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</si>
  <si>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</si>
  <si>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</si>
  <si>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</si>
  <si>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</si>
  <si>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</si>
  <si>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</si>
  <si>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</si>
  <si>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</si>
  <si>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</si>
  <si>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</si>
  <si>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</si>
  <si>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</si>
  <si>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</si>
  <si>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</si>
  <si>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</si>
  <si>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</si>
  <si>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</si>
  <si>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</si>
  <si>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</si>
  <si>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</si>
  <si>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</si>
  <si>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</si>
  <si>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</si>
  <si>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</si>
  <si>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</si>
  <si>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</si>
  <si>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</si>
  <si>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</si>
  <si>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</si>
  <si>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</si>
  <si>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</si>
  <si>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</si>
  <si>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</si>
  <si>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</si>
  <si>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</si>
  <si>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</si>
  <si>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</si>
  <si>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</si>
  <si>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</si>
  <si>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</si>
  <si>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</si>
  <si>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</si>
  <si>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</si>
  <si>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</si>
  <si>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</si>
  <si>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</si>
  <si>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</si>
  <si>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</si>
  <si>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</si>
  <si>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</si>
  <si>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</si>
  <si>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</si>
  <si>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</si>
  <si>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</si>
  <si>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</si>
  <si>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</si>
  <si>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</si>
  <si>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</si>
  <si>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</si>
  <si>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</si>
  <si>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</si>
  <si>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</si>
  <si>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</si>
  <si>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</si>
  <si>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</si>
  <si>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</si>
  <si>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</si>
  <si>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</si>
  <si>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</si>
  <si>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</si>
  <si>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</si>
  <si>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</si>
  <si>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</si>
  <si>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</si>
  <si>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</si>
  <si>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</si>
  <si>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</si>
  <si>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</si>
  <si>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</si>
  <si>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</si>
  <si>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</si>
  <si>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</si>
  <si>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</si>
  <si>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</si>
  <si>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</si>
  <si>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</si>
  <si>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</si>
  <si>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</si>
  <si>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</si>
  <si>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</si>
  <si>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</si>
  <si>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</si>
  <si>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</si>
  <si>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</si>
  <si>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</si>
  <si>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</si>
  <si>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</si>
  <si>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</si>
  <si>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</si>
  <si>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</si>
  <si>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</si>
  <si>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</si>
  <si>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</si>
  <si>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</si>
  <si>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</si>
  <si>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</si>
  <si>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</si>
  <si>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</si>
  <si>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</si>
  <si>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</si>
  <si>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</si>
  <si>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</si>
  <si>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</si>
  <si>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</si>
  <si>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</si>
  <si>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</si>
  <si>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</si>
  <si>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</si>
  <si>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</si>
  <si>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</si>
  <si>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</si>
  <si>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</si>
  <si>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</si>
  <si>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</si>
  <si>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</si>
  <si>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</si>
  <si>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</si>
  <si>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</si>
  <si>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</si>
  <si>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</si>
  <si>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</si>
  <si>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</si>
  <si>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</si>
  <si>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</si>
  <si>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</si>
  <si>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</si>
  <si>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</si>
  <si>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</si>
  <si>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</si>
  <si>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</si>
  <si>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</si>
  <si>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</si>
  <si>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</si>
  <si>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</si>
  <si>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</si>
  <si>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</si>
  <si>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</si>
  <si>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</si>
  <si>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</si>
  <si>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</si>
  <si>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</si>
  <si>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</si>
  <si>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</si>
  <si>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</si>
  <si>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</si>
  <si>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</si>
  <si>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</si>
  <si>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</si>
  <si>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</si>
  <si>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</si>
  <si>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</si>
  <si>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</si>
  <si>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</si>
  <si>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</si>
  <si>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</si>
  <si>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</si>
  <si>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</si>
  <si>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</si>
  <si>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</si>
  <si>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</si>
  <si>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</si>
  <si>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</si>
  <si>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</si>
  <si>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</si>
  <si>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</si>
  <si>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</si>
  <si>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</si>
  <si>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</si>
  <si>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</si>
  <si>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</si>
  <si>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</si>
  <si>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</si>
  <si>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</si>
  <si>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</si>
  <si>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</si>
  <si>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</si>
  <si>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</si>
  <si>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</si>
  <si>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</si>
  <si>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</si>
  <si>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</si>
  <si>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</si>
  <si>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</si>
  <si>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</si>
  <si>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</si>
  <si>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</si>
  <si>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</si>
  <si>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</si>
  <si>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</si>
  <si>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</si>
  <si>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</si>
  <si>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</si>
  <si>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</si>
  <si>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</si>
  <si>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</si>
  <si>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</si>
  <si>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</si>
  <si>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</si>
  <si>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</si>
  <si>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</si>
  <si>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</si>
  <si>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</si>
  <si>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</si>
  <si>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</si>
  <si>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</si>
  <si>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</si>
  <si>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</si>
  <si>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</si>
  <si>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</si>
  <si>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</si>
  <si>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</si>
  <si>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</si>
  <si>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</si>
  <si>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</si>
  <si>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</si>
  <si>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</si>
  <si>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</si>
  <si>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</si>
  <si>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</si>
  <si>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</si>
  <si>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</si>
  <si>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</si>
  <si>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</si>
  <si>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</si>
  <si>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</si>
  <si>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</si>
  <si>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</si>
  <si>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</si>
  <si>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</si>
  <si>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</si>
  <si>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</si>
  <si>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</si>
  <si>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</si>
  <si>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</si>
  <si>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</si>
  <si>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</si>
  <si>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</si>
  <si>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</si>
  <si>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</si>
  <si>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</si>
  <si>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</si>
  <si>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</si>
  <si>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</si>
  <si>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</si>
  <si>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</si>
  <si>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</si>
  <si>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</si>
  <si>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</si>
  <si>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</si>
  <si>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</si>
  <si>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</si>
  <si>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</si>
  <si>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</si>
  <si>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</si>
  <si>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</si>
  <si>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</si>
  <si>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</si>
  <si>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</si>
  <si>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</si>
  <si>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</si>
  <si>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</si>
  <si>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</si>
  <si>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</si>
  <si>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</si>
  <si>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</si>
  <si>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</si>
  <si>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</si>
  <si>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</si>
  <si>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</si>
  <si>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</si>
  <si>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</si>
  <si>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</si>
  <si>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</si>
  <si>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</si>
  <si>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</si>
  <si>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</si>
  <si>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</si>
  <si>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</si>
  <si>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</si>
  <si>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</si>
  <si>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</si>
  <si>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</si>
  <si>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</si>
  <si>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</si>
  <si>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</si>
  <si>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</si>
  <si>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</si>
  <si>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</si>
  <si>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</si>
  <si>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</si>
  <si>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</si>
  <si>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</si>
  <si>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</si>
  <si>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</si>
  <si>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</si>
  <si>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</si>
  <si>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</si>
  <si>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</si>
  <si>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</si>
  <si>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</si>
  <si>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</si>
  <si>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</si>
  <si>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</si>
  <si>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</si>
  <si>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</si>
  <si>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</si>
  <si>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</si>
  <si>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</si>
  <si>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</si>
  <si>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</si>
  <si>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</si>
  <si>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</si>
  <si>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</si>
  <si>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</si>
  <si>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</si>
  <si>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</si>
  <si>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</si>
  <si>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</si>
  <si>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</si>
  <si>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</si>
  <si>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</si>
  <si>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</si>
  <si>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</si>
  <si>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</si>
  <si>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</si>
  <si>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</si>
  <si>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</si>
  <si>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</si>
  <si>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</si>
  <si>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</si>
  <si>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</si>
  <si>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</si>
  <si>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</si>
  <si>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</si>
  <si>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</si>
  <si>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</si>
  <si>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</si>
  <si>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</si>
  <si>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</si>
  <si>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</si>
  <si>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</si>
  <si>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</si>
  <si>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</si>
  <si>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</si>
  <si>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</si>
  <si>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</si>
  <si>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</si>
  <si>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</si>
  <si>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</si>
  <si>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</si>
  <si>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</si>
  <si>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</si>
  <si>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</si>
  <si>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</si>
  <si>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</si>
  <si>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</si>
  <si>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</si>
  <si>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</si>
  <si>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</si>
  <si>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</si>
  <si>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</si>
  <si>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</si>
  <si>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</si>
  <si>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</si>
  <si>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</si>
  <si>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</si>
  <si>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</si>
  <si>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</si>
  <si>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</si>
  <si>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</si>
  <si>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</si>
  <si>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</si>
  <si>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</si>
  <si>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</si>
  <si>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</si>
  <si>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</si>
  <si>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</si>
  <si>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</si>
  <si>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</si>
  <si>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</si>
  <si>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</si>
  <si>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</si>
  <si>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</si>
  <si>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</si>
  <si>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</si>
  <si>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</si>
  <si>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</si>
  <si>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</si>
  <si>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</si>
  <si>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</si>
  <si>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</si>
  <si>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</si>
  <si>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</si>
  <si>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</si>
  <si>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</si>
  <si>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</si>
  <si>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</si>
  <si>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</si>
  <si>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</si>
  <si>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</si>
  <si>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</si>
  <si>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</si>
  <si>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</si>
  <si>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</si>
  <si>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</si>
  <si>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</si>
  <si>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</si>
  <si>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</si>
  <si>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</si>
  <si>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</si>
  <si>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</si>
  <si>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</si>
  <si>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</si>
  <si>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</si>
  <si>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</si>
  <si>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</si>
  <si>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</si>
  <si>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</si>
  <si>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</si>
  <si>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</si>
  <si>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</si>
  <si>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</si>
  <si>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</si>
  <si>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</si>
  <si>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</si>
  <si>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</si>
  <si>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</si>
  <si>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</si>
  <si>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</si>
  <si>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</si>
  <si>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</si>
  <si>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</si>
  <si>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</si>
  <si>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</si>
  <si>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</si>
  <si>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</si>
  <si>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</si>
  <si>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</si>
  <si>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</si>
  <si>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</si>
  <si>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</si>
  <si>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</si>
  <si>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</si>
  <si>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</si>
  <si>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</si>
  <si>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</si>
  <si>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</si>
  <si>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</si>
  <si>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</si>
  <si>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</si>
  <si>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</si>
  <si>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</si>
  <si>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</si>
  <si>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</si>
  <si>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</si>
  <si>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</si>
  <si>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</si>
  <si>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</si>
  <si>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</si>
  <si>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</si>
  <si>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</si>
  <si>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</si>
  <si>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</si>
  <si>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</si>
  <si>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</si>
  <si>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</si>
  <si>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</si>
  <si>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</si>
  <si>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</si>
  <si>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</si>
  <si>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</si>
  <si>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</si>
  <si>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</si>
  <si>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</si>
  <si>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</si>
  <si>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</si>
  <si>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</si>
  <si>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</si>
  <si>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</si>
  <si>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</si>
  <si>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</si>
  <si>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</si>
  <si>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</si>
  <si>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</si>
  <si>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</si>
  <si>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</si>
  <si>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</si>
  <si>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</si>
  <si>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</si>
  <si>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</si>
  <si>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</si>
  <si>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</si>
  <si>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</si>
  <si>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</si>
  <si>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</si>
  <si>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</si>
  <si>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</si>
  <si>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</si>
  <si>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</si>
  <si>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</si>
  <si>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</si>
  <si>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</si>
  <si>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</si>
  <si>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</si>
  <si>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</si>
  <si>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</si>
  <si>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</si>
  <si>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</si>
  <si>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</si>
  <si>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</si>
  <si>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</si>
  <si>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</si>
  <si>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</si>
  <si>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</si>
  <si>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</si>
  <si>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</si>
  <si>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</si>
  <si>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</si>
  <si>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</si>
  <si>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</si>
  <si>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</si>
  <si>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</si>
  <si>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</si>
  <si>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</si>
  <si>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</si>
  <si>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</si>
  <si>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</si>
  <si>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</si>
  <si>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</si>
  <si>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</si>
  <si>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</si>
  <si>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</si>
  <si>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</si>
  <si>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</si>
  <si>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</si>
  <si>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</si>
  <si>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</si>
  <si>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</si>
  <si>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</si>
  <si>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</si>
  <si>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</si>
  <si>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</si>
  <si>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</si>
  <si>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</si>
  <si>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</si>
  <si>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</si>
  <si>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</si>
  <si>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</si>
  <si>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</si>
  <si>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</si>
  <si>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</si>
  <si>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</si>
  <si>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</si>
  <si>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</si>
  <si>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</si>
  <si>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</si>
  <si>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</si>
  <si>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</si>
  <si>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</si>
  <si>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</si>
  <si>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</si>
  <si>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</si>
  <si>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</si>
  <si>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</si>
  <si>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</si>
  <si>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</si>
  <si>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</si>
  <si>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</si>
  <si>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</si>
  <si>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</si>
  <si>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</si>
  <si>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</si>
  <si>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</si>
  <si>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</si>
  <si>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</si>
  <si>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</si>
  <si>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</si>
  <si>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</si>
  <si>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</si>
  <si>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</si>
  <si>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</si>
  <si>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</si>
  <si>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</si>
  <si>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</si>
  <si>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</si>
  <si>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</si>
  <si>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</si>
  <si>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</si>
  <si>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</si>
  <si>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</si>
  <si>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</si>
  <si>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</si>
  <si>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</si>
  <si>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</si>
  <si>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</si>
  <si>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</si>
  <si>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</si>
  <si>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</si>
  <si>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</si>
  <si>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</si>
  <si>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</si>
  <si>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</si>
  <si>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</si>
  <si>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</si>
  <si>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</si>
  <si>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</si>
  <si>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</si>
  <si>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</si>
  <si>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</si>
  <si>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</si>
  <si>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</si>
  <si>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</si>
  <si>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</si>
  <si>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</si>
  <si>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</si>
  <si>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</si>
  <si>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</si>
  <si>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</si>
  <si>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</si>
  <si>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</si>
  <si>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</si>
  <si>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</si>
  <si>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</si>
  <si>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</si>
  <si>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</si>
  <si>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</si>
  <si>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</si>
  <si>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</si>
  <si>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</si>
  <si>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</si>
  <si>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</si>
  <si>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</si>
  <si>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</si>
  <si>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</si>
  <si>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</si>
  <si>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</si>
  <si>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</si>
  <si>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</si>
  <si>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</si>
  <si>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</si>
  <si>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</si>
  <si>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</si>
  <si>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</si>
  <si>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</si>
  <si>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</si>
  <si>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</si>
  <si>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</si>
  <si>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</si>
  <si>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</si>
  <si>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</si>
  <si>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</si>
  <si>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</si>
  <si>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</si>
  <si>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</si>
  <si>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</si>
  <si>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</si>
  <si>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</si>
  <si>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</si>
  <si>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</si>
  <si>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</si>
  <si>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</si>
  <si>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</si>
  <si>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</si>
  <si>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</si>
  <si>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</si>
  <si>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</si>
  <si>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</si>
  <si>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</si>
  <si>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</si>
  <si>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</si>
  <si>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</si>
  <si>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</si>
  <si>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</si>
  <si>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</si>
  <si>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</si>
  <si>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</si>
  <si>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</si>
  <si>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</si>
  <si>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</si>
  <si>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</si>
  <si>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</si>
  <si>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</si>
  <si>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</si>
  <si>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</si>
  <si>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</si>
  <si>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</si>
  <si>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</si>
  <si>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</si>
  <si>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</si>
  <si>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</si>
  <si>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</si>
  <si>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</si>
  <si>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</si>
  <si>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</si>
  <si>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</si>
  <si>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</si>
  <si>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</si>
  <si>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</si>
  <si>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</si>
  <si>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</si>
  <si>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</si>
  <si>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</si>
  <si>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</si>
  <si>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</si>
  <si>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</si>
  <si>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</si>
  <si>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</si>
  <si>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</si>
  <si>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</si>
  <si>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</si>
  <si>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</si>
  <si>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</si>
  <si>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</si>
  <si>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</si>
  <si>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</si>
  <si>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</si>
  <si>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</si>
  <si>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</si>
  <si>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</si>
  <si>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</si>
  <si>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</si>
  <si>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</si>
  <si>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</si>
  <si>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</si>
  <si>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</si>
  <si>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</si>
  <si>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</si>
  <si>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</si>
  <si>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</si>
  <si>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</si>
  <si>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</si>
  <si>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</si>
  <si>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</si>
  <si>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</si>
  <si>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</si>
  <si>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</si>
  <si>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</si>
  <si>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</si>
  <si>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</si>
  <si>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</si>
  <si>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</si>
  <si>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</si>
  <si>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</si>
  <si>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</si>
  <si>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</si>
  <si>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</si>
  <si>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</si>
  <si>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</si>
  <si>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</si>
  <si>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</si>
  <si>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</si>
  <si>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</si>
  <si>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</si>
  <si>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</si>
  <si>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</si>
  <si>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</si>
  <si>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</si>
  <si>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</si>
  <si>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</si>
  <si>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</si>
  <si>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</si>
  <si>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</si>
  <si>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</si>
  <si>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</si>
  <si>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</si>
  <si>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</si>
  <si>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</si>
  <si>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</si>
  <si>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</si>
  <si>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</si>
  <si>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</si>
  <si>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</si>
  <si>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</si>
  <si>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</si>
  <si>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</si>
  <si>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</si>
  <si>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</si>
  <si>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</si>
  <si>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</si>
  <si>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</si>
  <si>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</si>
  <si>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</si>
  <si>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</si>
  <si>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</si>
  <si>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</si>
  <si>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</si>
  <si>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</si>
  <si>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</si>
  <si>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</si>
  <si>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</si>
  <si>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</si>
  <si>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</si>
  <si>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</si>
  <si>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</si>
  <si>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</si>
  <si>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</si>
  <si>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</si>
  <si>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</si>
  <si>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</si>
  <si>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</si>
  <si>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</si>
  <si>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</si>
  <si>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</si>
  <si>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</si>
  <si>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</si>
  <si>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</si>
  <si>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</si>
  <si>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</si>
  <si>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</si>
  <si>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</si>
  <si>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</si>
  <si>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</si>
  <si>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</si>
  <si>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</si>
  <si>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</si>
  <si>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</si>
  <si>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</si>
  <si>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</si>
  <si>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</si>
  <si>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</si>
  <si>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</si>
  <si>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</si>
  <si>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</si>
  <si>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</si>
  <si>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</si>
  <si>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</si>
  <si>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</si>
  <si>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</si>
  <si>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</si>
  <si>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</si>
  <si>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</si>
  <si>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</si>
  <si>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</si>
  <si>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</si>
  <si>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</si>
  <si>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</si>
  <si>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</si>
  <si>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</si>
  <si>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</si>
  <si>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</si>
  <si>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</si>
  <si>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</si>
  <si>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</si>
  <si>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</si>
  <si>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</si>
  <si>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</si>
  <si>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</si>
  <si>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</si>
  <si>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</si>
  <si>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</si>
  <si>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</si>
  <si>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</si>
  <si>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</si>
  <si>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</si>
  <si>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</si>
  <si>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</si>
  <si>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</si>
  <si>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</si>
  <si>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</si>
  <si>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</si>
  <si>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</si>
  <si>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</si>
  <si>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</si>
  <si>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</si>
  <si>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</si>
  <si>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</si>
  <si>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</si>
  <si>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</si>
  <si>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</si>
  <si>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</si>
  <si>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</si>
  <si>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</si>
  <si>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</si>
  <si>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</si>
  <si>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</si>
  <si>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</si>
  <si>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</si>
  <si>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</si>
  <si>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</si>
  <si>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</si>
  <si>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</si>
  <si>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</si>
  <si>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</si>
  <si>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</si>
  <si>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</si>
  <si>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</si>
  <si>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</si>
  <si>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</si>
  <si>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</si>
  <si>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</si>
  <si>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</si>
  <si>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</si>
  <si>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</si>
  <si>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</si>
  <si>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</si>
  <si>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</si>
  <si>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</si>
  <si>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</si>
  <si>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</si>
  <si>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</si>
  <si>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</si>
  <si>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</si>
  <si>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</si>
  <si>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</si>
  <si>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</si>
  <si>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</si>
  <si>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</si>
  <si>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</si>
  <si>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</si>
  <si>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</si>
  <si>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</si>
  <si>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</si>
  <si>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</si>
  <si>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</si>
  <si>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</si>
  <si>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</si>
  <si>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</si>
  <si>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</si>
  <si>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</si>
  <si>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</si>
  <si>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</si>
  <si>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</si>
  <si>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</si>
  <si>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</si>
  <si>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</si>
  <si>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</si>
  <si>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</si>
  <si>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</si>
  <si>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</si>
  <si>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</si>
  <si>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</si>
  <si>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</si>
  <si>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</si>
  <si>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</si>
  <si>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</si>
  <si>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</si>
  <si>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</si>
  <si>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</si>
  <si>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</si>
  <si>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</si>
  <si>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</si>
  <si>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</si>
  <si>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</si>
  <si>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</si>
  <si>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</si>
  <si>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</si>
  <si>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</si>
  <si>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</si>
  <si>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</si>
  <si>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</si>
  <si>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</si>
  <si>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</si>
  <si>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</si>
  <si>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</si>
  <si>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</si>
  <si>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</si>
  <si>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</si>
  <si>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</si>
  <si>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</si>
  <si>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</si>
  <si>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</si>
  <si>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</si>
  <si>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</si>
  <si>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</si>
  <si>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</si>
  <si>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</si>
  <si>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</si>
  <si>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</si>
  <si>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</si>
  <si>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</si>
  <si>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</si>
  <si>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</si>
  <si>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</si>
  <si>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</si>
  <si>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</si>
  <si>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</si>
  <si>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</si>
  <si>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</si>
  <si>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</si>
  <si>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</si>
  <si>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</si>
  <si>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</si>
  <si>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</si>
  <si>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</si>
  <si>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</si>
  <si>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</si>
  <si>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</si>
  <si>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</si>
  <si>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</si>
  <si>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</si>
  <si>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</si>
  <si>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</si>
  <si>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</si>
  <si>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</si>
  <si>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</si>
  <si>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</si>
  <si>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</si>
  <si>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</si>
  <si>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</si>
  <si>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</si>
  <si>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</si>
  <si>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</si>
  <si>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</si>
  <si>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</si>
  <si>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</si>
  <si>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</si>
  <si>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</si>
  <si>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</si>
  <si>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</si>
  <si>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</si>
  <si>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</si>
  <si>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</si>
  <si>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</si>
  <si>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</si>
  <si>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</si>
  <si>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</si>
  <si>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</si>
  <si>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</si>
  <si>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</si>
  <si>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</si>
  <si>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</si>
  <si>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</si>
  <si>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</si>
  <si>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</si>
  <si>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</si>
  <si>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</si>
  <si>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</si>
  <si>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</si>
  <si>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</si>
  <si>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</si>
  <si>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</si>
  <si>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</si>
  <si>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</si>
  <si>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</si>
  <si>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</si>
  <si>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</si>
  <si>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</si>
  <si>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</si>
  <si>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</si>
  <si>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</si>
  <si>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</si>
  <si>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</si>
  <si>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</si>
  <si>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</si>
  <si>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</si>
  <si>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</si>
  <si>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</si>
  <si>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</si>
  <si>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</si>
  <si>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</si>
  <si>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</si>
  <si>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</si>
  <si>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</si>
  <si>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</si>
  <si>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</si>
  <si>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</si>
  <si>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</si>
  <si>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</si>
  <si>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</si>
  <si>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</si>
  <si>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</si>
  <si>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</si>
  <si>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</si>
  <si>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</si>
  <si>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</si>
  <si>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</si>
  <si>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</si>
  <si>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</si>
  <si>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</si>
  <si>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</si>
  <si>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</si>
  <si>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</si>
  <si>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</si>
  <si>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</si>
  <si>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</si>
  <si>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</si>
  <si>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</si>
  <si>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</si>
  <si>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</si>
  <si>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</si>
  <si>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</si>
  <si>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</si>
  <si>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</si>
  <si>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</si>
  <si>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</si>
  <si>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</si>
  <si>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</si>
  <si>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</si>
  <si>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</si>
  <si>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</si>
  <si>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</si>
  <si>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</si>
  <si>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</si>
  <si>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</si>
  <si>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</si>
  <si>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</si>
  <si>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</si>
  <si>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</si>
  <si>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</si>
  <si>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</si>
  <si>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</si>
  <si>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</si>
  <si>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</si>
  <si>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</si>
  <si>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</si>
  <si>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</si>
  <si>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</si>
  <si>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</si>
  <si>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</si>
  <si>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</si>
  <si>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</si>
  <si>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</si>
  <si>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</si>
  <si>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</si>
  <si>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</si>
  <si>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</si>
  <si>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</si>
  <si>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</si>
  <si>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</si>
  <si>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</si>
  <si>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</si>
  <si>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</si>
  <si>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</si>
  <si>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</si>
  <si>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</si>
  <si>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</si>
  <si>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</si>
  <si>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</si>
  <si>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</si>
  <si>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</si>
  <si>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</si>
  <si>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</si>
  <si>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</si>
  <si>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</si>
  <si>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</si>
  <si>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</si>
  <si>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</si>
  <si>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</si>
  <si>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</si>
  <si>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</si>
  <si>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</si>
  <si>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</si>
  <si>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</si>
  <si>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</si>
  <si>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</si>
  <si>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</si>
  <si>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</si>
  <si>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</si>
  <si>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</si>
  <si>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</si>
  <si>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</si>
  <si>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</si>
  <si>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</si>
  <si>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</si>
  <si>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</si>
  <si>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</si>
  <si>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</si>
  <si>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</si>
  <si>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</si>
  <si>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</si>
  <si>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</si>
  <si>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</si>
  <si>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</si>
  <si>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</si>
  <si>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</si>
  <si>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</si>
  <si>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</si>
  <si>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</si>
  <si>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</si>
  <si>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</si>
  <si>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</si>
  <si>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</si>
  <si>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</si>
  <si>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</si>
  <si>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</si>
  <si>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</si>
  <si>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</si>
  <si>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</si>
  <si>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</si>
  <si>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</si>
  <si>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</si>
  <si>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</si>
  <si>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</si>
  <si>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</si>
  <si>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</si>
  <si>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</si>
  <si>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</si>
  <si>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</si>
  <si>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</si>
  <si>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</si>
  <si>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</si>
  <si>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</si>
  <si>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</si>
  <si>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</si>
  <si>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</si>
  <si>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</si>
  <si>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</si>
  <si>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</si>
  <si>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</si>
  <si>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</si>
  <si>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</si>
  <si>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</si>
  <si>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</si>
  <si>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</si>
  <si>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</si>
  <si>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</si>
  <si>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</si>
  <si>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</si>
  <si>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</si>
  <si>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</si>
  <si>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</si>
  <si>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</si>
  <si>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</si>
  <si>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</si>
  <si>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</si>
  <si>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</si>
  <si>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</si>
  <si>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</si>
  <si>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</si>
  <si>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</si>
  <si>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</si>
  <si>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</si>
  <si>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</si>
  <si>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</si>
  <si>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</si>
  <si>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</si>
  <si>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</si>
  <si>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</si>
  <si>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</si>
  <si>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</si>
  <si>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</si>
  <si>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</si>
  <si>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</si>
  <si>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</si>
  <si>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</si>
  <si>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</si>
  <si>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</si>
  <si>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</si>
  <si>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</si>
  <si>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</si>
  <si>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</si>
  <si>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</si>
  <si>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</si>
  <si>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</si>
  <si>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</si>
  <si>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</si>
  <si>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</si>
  <si>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</si>
  <si>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</si>
  <si>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</si>
  <si>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</si>
  <si>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</si>
  <si>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</si>
  <si>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</si>
  <si>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</si>
  <si>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</si>
  <si>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</si>
  <si>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</si>
  <si>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</si>
  <si>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</si>
  <si>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</si>
  <si>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</si>
  <si>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</si>
  <si>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</si>
  <si>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</si>
  <si>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</si>
  <si>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</si>
  <si>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</si>
  <si>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</si>
  <si>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</si>
  <si>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</si>
  <si>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</si>
  <si>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</si>
  <si>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</si>
  <si>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</si>
  <si>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</si>
  <si>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</si>
  <si>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</si>
  <si>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</si>
  <si>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</si>
  <si>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</si>
  <si>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</si>
  <si>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</si>
  <si>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</si>
  <si>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</si>
  <si>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</si>
  <si>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</si>
  <si>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</si>
  <si>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</si>
  <si>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</si>
  <si>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</si>
  <si>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</si>
  <si>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</si>
  <si>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</si>
  <si>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</si>
  <si>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</si>
  <si>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</si>
  <si>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</si>
  <si>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</si>
  <si>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</si>
  <si>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</si>
  <si>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</si>
  <si>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</si>
  <si>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</si>
  <si>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</si>
  <si>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</si>
  <si>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</si>
  <si>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</si>
  <si>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</si>
  <si>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</si>
  <si>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</si>
  <si>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</si>
  <si>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</si>
  <si>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</si>
  <si>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</si>
  <si>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</si>
  <si>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</si>
  <si>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</si>
  <si>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</si>
  <si>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</si>
  <si>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</si>
  <si>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</si>
  <si>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</si>
  <si>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</si>
  <si>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</si>
  <si>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</si>
  <si>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</si>
  <si>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</si>
  <si>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</si>
  <si>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</si>
  <si>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</si>
  <si>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</si>
  <si>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</si>
  <si>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</si>
  <si>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</si>
  <si>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</si>
  <si>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</si>
  <si>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</si>
  <si>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</si>
  <si>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</si>
  <si>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</si>
  <si>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</si>
  <si>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</si>
  <si>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</si>
  <si>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</si>
  <si>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</si>
  <si>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</si>
  <si>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</si>
  <si>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</si>
  <si>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</si>
  <si>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</si>
  <si>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</si>
  <si>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</si>
  <si>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</si>
  <si>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</si>
  <si>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</si>
  <si>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</si>
  <si>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</si>
  <si>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</si>
  <si>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</si>
  <si>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</si>
  <si>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</si>
  <si>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</si>
  <si>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</si>
  <si>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</si>
  <si>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</si>
  <si>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</si>
  <si>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</si>
  <si>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</si>
  <si>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</si>
  <si>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</si>
  <si>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</si>
  <si>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</si>
  <si>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</si>
  <si>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</si>
  <si>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</si>
  <si>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</si>
  <si>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</si>
  <si>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</si>
  <si>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</si>
  <si>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</si>
  <si>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</si>
  <si>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</si>
  <si>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</si>
  <si>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</si>
  <si>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</si>
  <si>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</si>
  <si>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</si>
  <si>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</si>
  <si>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</si>
  <si>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</si>
  <si>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</si>
  <si>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</si>
  <si>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</si>
  <si>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</si>
  <si>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</si>
  <si>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</si>
  <si>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</si>
  <si>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</si>
  <si>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</si>
  <si>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</si>
  <si>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</si>
  <si>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</si>
  <si>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</si>
  <si>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</si>
  <si>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</si>
  <si>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</si>
  <si>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</si>
  <si>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</si>
  <si>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</si>
  <si>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</si>
  <si>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</si>
  <si>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</si>
  <si>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</si>
  <si>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</si>
  <si>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</si>
  <si>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</si>
  <si>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</si>
  <si>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</si>
  <si>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</si>
  <si>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</si>
  <si>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</si>
  <si>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</si>
  <si>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</si>
  <si>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</si>
  <si>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</si>
  <si>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</si>
  <si>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</si>
  <si>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</si>
  <si>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</si>
  <si>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</si>
  <si>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</si>
  <si>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</si>
  <si>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</si>
  <si>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</si>
  <si>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</si>
  <si>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</si>
  <si>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</si>
  <si>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</si>
  <si>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</si>
  <si>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</si>
  <si>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</si>
  <si>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</si>
  <si>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</si>
  <si>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</si>
  <si>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</si>
  <si>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</si>
  <si>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</si>
  <si>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</si>
  <si>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</si>
  <si>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</si>
  <si>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</si>
  <si>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</si>
  <si>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</si>
  <si>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</si>
  <si>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</si>
  <si>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</si>
  <si>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</si>
  <si>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</si>
  <si>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</si>
  <si>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</si>
  <si>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</si>
  <si>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</si>
  <si>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</si>
  <si>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</si>
  <si>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</si>
  <si>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</si>
  <si>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</si>
  <si>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</si>
  <si>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</si>
  <si>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</si>
  <si>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</si>
  <si>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</si>
  <si>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</si>
  <si>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</si>
  <si>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</si>
  <si>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</si>
  <si>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</si>
  <si>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</si>
  <si>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</si>
  <si>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</si>
  <si>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</si>
  <si>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</si>
  <si>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</si>
  <si>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</si>
  <si>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</si>
  <si>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</si>
  <si>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</si>
  <si>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</si>
  <si>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</si>
  <si>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</si>
  <si>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</si>
  <si>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</si>
  <si>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</si>
  <si>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</si>
  <si>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</si>
  <si>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</si>
  <si>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</si>
  <si>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</si>
  <si>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</si>
  <si>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</si>
  <si>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</si>
  <si>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</si>
  <si>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</si>
  <si>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</si>
  <si>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</si>
  <si>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</si>
  <si>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</si>
  <si>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</si>
  <si>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</si>
  <si>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</si>
  <si>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</si>
  <si>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</si>
  <si>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</si>
  <si>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</si>
  <si>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</si>
  <si>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</si>
  <si>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</si>
  <si>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</si>
  <si>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</si>
  <si>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</si>
  <si>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</si>
  <si>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</si>
  <si>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</si>
  <si>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</si>
  <si>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</si>
  <si>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</si>
  <si>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</si>
  <si>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</si>
  <si>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</si>
  <si>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</si>
  <si>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</si>
  <si>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</si>
  <si>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</si>
  <si>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</si>
  <si>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</si>
  <si>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</si>
  <si>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</si>
  <si>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</si>
  <si>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</si>
  <si>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</si>
  <si>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</si>
  <si>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</si>
  <si>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</si>
  <si>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</si>
  <si>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</si>
  <si>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</si>
  <si>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</si>
  <si>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</si>
  <si>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</si>
  <si>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</si>
  <si>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</si>
  <si>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</si>
  <si>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</si>
  <si>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</si>
  <si>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</si>
  <si>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</si>
  <si>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</si>
  <si>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</si>
  <si>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</si>
  <si>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</si>
  <si>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</si>
  <si>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</si>
  <si>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</si>
  <si>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</si>
  <si>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</si>
  <si>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</si>
  <si>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</si>
  <si>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</si>
  <si>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</si>
  <si>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</si>
  <si>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</si>
  <si>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</si>
  <si>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</si>
  <si>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</si>
  <si>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</si>
  <si>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</si>
  <si>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</si>
  <si>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</si>
  <si>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</si>
  <si>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</si>
  <si>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</si>
  <si>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</si>
  <si>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</si>
  <si>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</si>
  <si>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</si>
  <si>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</si>
  <si>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</si>
  <si>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</si>
  <si>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</si>
  <si>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</si>
  <si>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</si>
  <si>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</si>
  <si>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</si>
  <si>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</si>
  <si>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</si>
  <si>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</si>
  <si>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</si>
  <si>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</si>
  <si>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</si>
  <si>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</si>
  <si>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</si>
  <si>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</si>
  <si>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</si>
  <si>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</si>
  <si>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</si>
  <si>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</si>
  <si>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</si>
  <si>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</si>
  <si>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</si>
  <si>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</si>
  <si>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</si>
  <si>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</si>
  <si>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</si>
  <si>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</si>
  <si>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</si>
  <si>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</si>
  <si>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</si>
  <si>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</si>
  <si>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</si>
  <si>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</si>
  <si>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</si>
  <si>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</si>
  <si>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</si>
  <si>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</si>
  <si>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</si>
  <si>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</si>
  <si>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</si>
  <si>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</si>
  <si>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</si>
  <si>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</si>
  <si>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</si>
  <si>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</si>
  <si>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</si>
  <si>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</si>
  <si>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</si>
  <si>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</si>
  <si>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</si>
  <si>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</si>
  <si>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</si>
  <si>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</si>
  <si>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</si>
  <si>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</si>
  <si>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</si>
  <si>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</si>
  <si>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</si>
  <si>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</si>
  <si>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</si>
  <si>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</si>
  <si>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</si>
  <si>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</si>
  <si>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</si>
  <si>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</si>
  <si>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</si>
  <si>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</si>
  <si>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</si>
  <si>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</si>
  <si>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</si>
  <si>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</si>
  <si>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</si>
  <si>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</si>
  <si>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</si>
  <si>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</si>
  <si>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</si>
  <si>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</si>
  <si>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</si>
  <si>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</si>
  <si>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</si>
  <si>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</si>
  <si>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</si>
  <si>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</si>
  <si>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</si>
  <si>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</si>
  <si>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</si>
  <si>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</si>
  <si>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</si>
  <si>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</si>
  <si>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</si>
  <si>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</si>
  <si>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</si>
  <si>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</si>
  <si>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</si>
  <si>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</si>
  <si>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</si>
  <si>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</si>
  <si>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</si>
  <si>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</si>
  <si>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</si>
  <si>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</si>
  <si>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</si>
  <si>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</si>
  <si>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</si>
  <si>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</si>
  <si>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</si>
  <si>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</si>
  <si>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</si>
  <si>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</si>
  <si>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</si>
  <si>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</si>
  <si>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</si>
  <si>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</si>
  <si>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</si>
  <si>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</si>
  <si>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</si>
  <si>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</si>
  <si>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</si>
  <si>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</si>
  <si>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</si>
  <si>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</si>
  <si>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</si>
  <si>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</si>
  <si>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</si>
  <si>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</si>
  <si>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</si>
  <si>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</si>
  <si>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</si>
  <si>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</si>
  <si>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</si>
  <si>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</si>
  <si>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</si>
  <si>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</si>
  <si>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</si>
  <si>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</si>
  <si>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</si>
  <si>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</si>
  <si>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</si>
  <si>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</si>
  <si>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</si>
  <si>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</si>
  <si>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</si>
  <si>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</si>
  <si>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</si>
  <si>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</si>
  <si>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</si>
  <si>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</si>
  <si>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</si>
  <si>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</si>
  <si>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</si>
  <si>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</si>
  <si>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</si>
  <si>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</si>
  <si>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</si>
  <si>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</si>
  <si>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</si>
  <si>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</si>
  <si>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</si>
  <si>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</si>
  <si>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</si>
  <si>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</si>
  <si>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</si>
  <si>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</si>
  <si>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</si>
  <si>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</si>
  <si>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</si>
  <si>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</si>
  <si>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</si>
  <si>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</si>
  <si>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</si>
  <si>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</si>
  <si>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</si>
  <si>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</si>
  <si>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</si>
  <si>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</si>
  <si>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</si>
  <si>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</si>
  <si>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</si>
  <si>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</si>
  <si>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</si>
  <si>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</si>
  <si>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</si>
  <si>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</si>
  <si>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</si>
  <si>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</si>
  <si>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</si>
  <si>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</si>
  <si>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</si>
  <si>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</si>
  <si>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</si>
  <si>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</si>
  <si>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</si>
  <si>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</si>
  <si>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</si>
  <si>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</si>
  <si>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</si>
  <si>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</si>
  <si>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</si>
  <si>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</si>
  <si>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</si>
  <si>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</si>
  <si>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</si>
  <si>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</si>
  <si>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</si>
  <si>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</si>
  <si>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</si>
  <si>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</si>
  <si>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</si>
  <si>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</si>
  <si>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</si>
  <si>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</si>
  <si>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</si>
  <si>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</si>
  <si>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</si>
  <si>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</si>
  <si>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</si>
  <si>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</si>
  <si>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</si>
  <si>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</si>
  <si>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</si>
  <si>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</si>
  <si>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</si>
  <si>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</si>
  <si>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</si>
  <si>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</si>
  <si>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</si>
  <si>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</si>
  <si>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</si>
  <si>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</si>
  <si>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</si>
  <si>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</si>
  <si>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</si>
  <si>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</si>
  <si>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</si>
  <si>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</si>
  <si>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</si>
  <si>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</si>
  <si>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</si>
  <si>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</si>
  <si>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</si>
  <si>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</si>
  <si>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</si>
  <si>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</si>
  <si>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</si>
  <si>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</si>
  <si>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</si>
  <si>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</si>
  <si>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</si>
  <si>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</si>
  <si>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</si>
  <si>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</si>
  <si>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</si>
  <si>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</si>
  <si>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</si>
  <si>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</si>
  <si>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</si>
  <si>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</si>
  <si>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</si>
  <si>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</si>
  <si>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</si>
  <si>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</si>
  <si>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</si>
  <si>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</si>
  <si>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</si>
  <si>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</si>
  <si>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</si>
  <si>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</si>
  <si>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</si>
  <si>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</si>
  <si>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</si>
  <si>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</si>
  <si>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</si>
  <si>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</si>
  <si>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</si>
  <si>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</si>
  <si>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</si>
  <si>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</si>
  <si>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</si>
  <si>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</si>
  <si>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</si>
  <si>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</si>
  <si>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</si>
  <si>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</si>
  <si>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</si>
  <si>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</si>
  <si>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</si>
  <si>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</si>
  <si>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</si>
  <si>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</si>
  <si>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</si>
  <si>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</si>
  <si>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</si>
  <si>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</si>
  <si>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</si>
  <si>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</si>
  <si>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</si>
  <si>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</si>
  <si>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</si>
  <si>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</si>
  <si>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</si>
  <si>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</si>
  <si>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</si>
  <si>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</si>
  <si>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</si>
  <si>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</si>
  <si>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</si>
  <si>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</si>
  <si>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</si>
  <si>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</si>
  <si>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</si>
  <si>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</si>
  <si>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</si>
  <si>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</si>
  <si>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</si>
  <si>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</si>
  <si>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</si>
  <si>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</si>
  <si>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</si>
  <si>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</si>
  <si>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</si>
  <si>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</si>
  <si>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</si>
  <si>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</si>
  <si>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</si>
  <si>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</si>
  <si>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</si>
  <si>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</si>
  <si>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</si>
  <si>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</si>
  <si>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</si>
  <si>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</si>
  <si>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</si>
  <si>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</si>
  <si>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</si>
  <si>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</si>
  <si>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</si>
  <si>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</si>
  <si>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</si>
  <si>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</si>
  <si>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</si>
  <si>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</si>
  <si>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</si>
  <si>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</si>
  <si>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</si>
  <si>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</si>
  <si>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</si>
  <si>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</si>
  <si>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</si>
  <si>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</si>
  <si>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</si>
  <si>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</si>
  <si>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</si>
  <si>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</si>
  <si>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</si>
  <si>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</si>
  <si>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</si>
  <si>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</si>
  <si>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</si>
  <si>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</si>
  <si>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</si>
  <si>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</si>
  <si>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</si>
  <si>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</si>
  <si>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</si>
  <si>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</si>
  <si>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</si>
  <si>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</si>
  <si>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</si>
  <si>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</si>
  <si>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</si>
  <si>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</si>
  <si>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</si>
  <si>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</si>
  <si>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</si>
  <si>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</si>
  <si>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</si>
  <si>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</si>
  <si>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</si>
  <si>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</si>
  <si>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</si>
  <si>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</si>
  <si>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</si>
  <si>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</si>
  <si>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</si>
  <si>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</si>
  <si>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</si>
  <si>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</si>
  <si>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</si>
  <si>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</si>
  <si>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</si>
  <si>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</si>
  <si>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</si>
  <si>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</si>
  <si>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</si>
  <si>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</si>
  <si>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</si>
  <si>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</si>
  <si>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</si>
  <si>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</si>
  <si>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</si>
  <si>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</si>
  <si>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</si>
  <si>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</si>
  <si>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</si>
  <si>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</si>
  <si>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</si>
  <si>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</si>
  <si>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</si>
  <si>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</si>
  <si>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</si>
  <si>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</si>
  <si>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</si>
  <si>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</si>
  <si>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</si>
  <si>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</si>
  <si>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</si>
  <si>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</si>
  <si>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</si>
  <si>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</si>
  <si>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</si>
  <si>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</si>
  <si>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</si>
  <si>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</si>
  <si>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</si>
  <si>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</si>
  <si>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</si>
  <si>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</si>
  <si>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</si>
  <si>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</si>
  <si>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</si>
  <si>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</si>
  <si>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</si>
  <si>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</si>
  <si>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</si>
  <si>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</si>
  <si>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</si>
  <si>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</si>
  <si>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</si>
  <si>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</si>
  <si>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</si>
  <si>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</si>
  <si>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</si>
  <si>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</si>
  <si>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</si>
  <si>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</si>
  <si>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</si>
  <si>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</si>
  <si>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</si>
  <si>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</si>
  <si>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</si>
  <si>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</si>
  <si>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</si>
  <si>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</si>
  <si>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</si>
  <si>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</si>
  <si>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</si>
  <si>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</si>
  <si>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</si>
  <si>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</si>
  <si>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</si>
  <si>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</si>
  <si>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</si>
  <si>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</si>
  <si>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</si>
  <si>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</si>
  <si>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</si>
  <si>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</si>
  <si>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</si>
  <si>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</si>
  <si>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</si>
  <si>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</si>
  <si>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</si>
  <si>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</si>
  <si>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</si>
  <si>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</si>
  <si>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</si>
  <si>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</si>
  <si>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</si>
  <si>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</si>
  <si>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</si>
  <si>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</si>
  <si>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</si>
  <si>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</si>
  <si>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</si>
  <si>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</si>
  <si>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</si>
  <si>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</si>
  <si>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</si>
  <si>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</si>
  <si>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</si>
  <si>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</si>
  <si>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</si>
  <si>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</si>
  <si>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</si>
  <si>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</si>
  <si>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</si>
  <si>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</si>
  <si>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</si>
  <si>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</si>
  <si>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</si>
  <si>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</si>
  <si>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</si>
  <si>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</si>
  <si>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</si>
  <si>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</si>
  <si>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</si>
  <si>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</si>
  <si>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</si>
  <si>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</si>
  <si>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</si>
  <si>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</si>
  <si>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</si>
  <si>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</si>
  <si>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</si>
  <si>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</si>
  <si>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</si>
  <si>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</si>
  <si>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</si>
  <si>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</si>
  <si>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</si>
  <si>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</si>
  <si>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</si>
  <si>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</si>
  <si>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</si>
  <si>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</si>
  <si>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</si>
  <si>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</si>
  <si>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</si>
  <si>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</si>
  <si>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</si>
  <si>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</si>
  <si>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</si>
  <si>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</si>
  <si>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</si>
  <si>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</si>
  <si>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</si>
  <si>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</si>
  <si>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</si>
  <si>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</si>
  <si>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</si>
  <si>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</si>
  <si>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</si>
  <si>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</si>
  <si>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</si>
  <si>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</si>
  <si>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</si>
  <si>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</si>
  <si>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</si>
  <si>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</si>
  <si>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</si>
  <si>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</si>
  <si>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</si>
  <si>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</si>
  <si>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</si>
  <si>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</si>
  <si>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</si>
  <si>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</si>
  <si>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</si>
  <si>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</si>
  <si>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</si>
  <si>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</si>
  <si>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</si>
  <si>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</si>
  <si>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</si>
  <si>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</si>
  <si>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</si>
  <si>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</si>
  <si>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</si>
  <si>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</si>
  <si>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</si>
  <si>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</si>
  <si>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</si>
  <si>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</si>
  <si>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</si>
  <si>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</si>
  <si>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</si>
  <si>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</si>
  <si>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</si>
  <si>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</si>
  <si>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</si>
  <si>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</si>
  <si>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</si>
  <si>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</si>
  <si>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</si>
  <si>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</si>
  <si>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</si>
  <si>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</si>
  <si>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</si>
  <si>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</si>
  <si>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</si>
  <si>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</si>
  <si>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</si>
  <si>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</si>
  <si>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</si>
  <si>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</si>
  <si>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</si>
  <si>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</si>
  <si>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</si>
  <si>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</si>
  <si>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</si>
  <si>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</si>
  <si>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</si>
  <si>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</si>
  <si>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</si>
  <si>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</si>
  <si>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</si>
  <si>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</si>
  <si>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</si>
  <si>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</si>
  <si>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</si>
  <si>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</si>
  <si>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</si>
  <si>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</si>
  <si>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</si>
  <si>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</si>
  <si>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</si>
  <si>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</si>
  <si>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</si>
  <si>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</si>
  <si>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</si>
  <si>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</si>
  <si>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</si>
  <si>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</si>
  <si>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</si>
  <si>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</si>
  <si>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</si>
  <si>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</si>
  <si>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</si>
  <si>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</si>
  <si>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</si>
  <si>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</si>
  <si>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</si>
  <si>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</si>
  <si>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</si>
  <si>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</si>
  <si>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</si>
  <si>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</si>
  <si>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</si>
  <si>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</si>
  <si>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</si>
  <si>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</si>
  <si>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</si>
  <si>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</si>
  <si>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</si>
  <si>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</si>
  <si>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</si>
  <si>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</si>
  <si>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</si>
  <si>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</si>
  <si>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</si>
  <si>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</si>
  <si>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</si>
  <si>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</si>
  <si>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</si>
  <si>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</si>
  <si>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</si>
  <si>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</si>
  <si>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</si>
  <si>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</si>
  <si>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</si>
  <si>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</si>
  <si>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</si>
  <si>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</si>
  <si>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</si>
  <si>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</si>
  <si>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</si>
  <si>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</si>
  <si>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</si>
  <si>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</si>
  <si>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</si>
  <si>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</si>
  <si>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</si>
  <si>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</si>
  <si>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</si>
  <si>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</si>
  <si>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</si>
  <si>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</si>
  <si>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</si>
  <si>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</si>
  <si>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</si>
  <si>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</si>
  <si>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</si>
  <si>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</si>
  <si>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</si>
  <si>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</si>
  <si>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</si>
  <si>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</si>
  <si>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</si>
  <si>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</si>
  <si>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</si>
  <si>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</si>
  <si>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</si>
  <si>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</si>
  <si>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</si>
  <si>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</si>
  <si>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</si>
  <si>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</si>
  <si>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</si>
  <si>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</si>
  <si>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</si>
  <si>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</si>
  <si>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</si>
  <si>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</si>
  <si>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</si>
  <si>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</si>
  <si>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</si>
  <si>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</si>
  <si>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</si>
  <si>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</si>
  <si>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</si>
  <si>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</si>
  <si>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</si>
  <si>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</si>
  <si>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</si>
  <si>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</si>
  <si>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</si>
  <si>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</si>
  <si>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</si>
  <si>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</si>
  <si>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</si>
  <si>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</si>
  <si>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</si>
  <si>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</si>
  <si>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</si>
  <si>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</si>
  <si>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</si>
  <si>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</si>
  <si>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</si>
  <si>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</si>
  <si>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</si>
  <si>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</si>
  <si>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</si>
  <si>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</si>
  <si>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</si>
  <si>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</si>
  <si>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</si>
  <si>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</si>
  <si>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</si>
  <si>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</si>
  <si>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</si>
  <si>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</si>
  <si>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</si>
  <si>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</si>
  <si>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</si>
  <si>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</si>
  <si>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</si>
  <si>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</si>
  <si>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</si>
  <si>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</si>
  <si>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</si>
  <si>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</si>
  <si>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</si>
  <si>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</si>
  <si>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</si>
  <si>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</si>
  <si>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</si>
  <si>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</si>
  <si>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</si>
  <si>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</si>
  <si>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</si>
  <si>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</si>
  <si>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</si>
  <si>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</si>
  <si>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</si>
  <si>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</si>
  <si>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</si>
  <si>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</si>
  <si>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</si>
  <si>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</si>
  <si>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</si>
  <si>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</si>
  <si>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</si>
  <si>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</si>
  <si>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</si>
  <si>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</si>
  <si>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</si>
  <si>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</si>
  <si>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</si>
  <si>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</si>
  <si>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</si>
  <si>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</si>
  <si>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</si>
  <si>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</si>
  <si>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</si>
  <si>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</si>
  <si>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</si>
  <si>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</si>
  <si>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</si>
  <si>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</si>
  <si>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</si>
  <si>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</si>
  <si>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</si>
  <si>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</si>
  <si>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</si>
  <si>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</si>
  <si>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</si>
  <si>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</si>
  <si>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</si>
  <si>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</si>
  <si>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</si>
  <si>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</si>
  <si>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</si>
  <si>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</si>
  <si>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</si>
  <si>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</si>
  <si>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</si>
  <si>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</si>
  <si>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</si>
  <si>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</si>
  <si>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</si>
  <si>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</si>
  <si>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</si>
  <si>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</si>
  <si>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</si>
  <si>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</si>
  <si>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</si>
  <si>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</si>
  <si>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</si>
  <si>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</si>
  <si>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</si>
  <si>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</si>
  <si>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</si>
  <si>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</si>
  <si>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</si>
  <si>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</si>
  <si>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</si>
  <si>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</si>
  <si>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</si>
  <si>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</si>
  <si>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</si>
  <si>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</si>
  <si>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</si>
  <si>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</si>
  <si>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</si>
  <si>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</si>
  <si>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</si>
  <si>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</si>
  <si>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</si>
  <si>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</si>
  <si>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</si>
  <si>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</si>
  <si>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</si>
  <si>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</si>
  <si>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</si>
  <si>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</si>
  <si>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</si>
  <si>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</si>
  <si>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</si>
  <si>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</si>
  <si>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</si>
  <si>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</si>
  <si>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</si>
  <si>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</si>
  <si>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</si>
  <si>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</si>
  <si>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</si>
  <si>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</si>
  <si>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</si>
  <si>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</si>
  <si>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</si>
  <si>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</si>
  <si>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</si>
  <si>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</si>
  <si>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</si>
  <si>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</si>
  <si>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</si>
  <si>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</si>
  <si>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</si>
  <si>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</si>
  <si>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</si>
  <si>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</si>
  <si>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</si>
  <si>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</si>
  <si>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</si>
  <si>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</si>
  <si>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</si>
  <si>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</si>
  <si>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</si>
  <si>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</si>
  <si>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</si>
  <si>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</si>
  <si>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</si>
  <si>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</si>
  <si>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</si>
  <si>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</si>
  <si>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</si>
  <si>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</si>
  <si>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</si>
  <si>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</si>
  <si>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</si>
  <si>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</si>
  <si>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</si>
  <si>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</si>
  <si>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</si>
  <si>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</si>
  <si>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</si>
  <si>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</si>
  <si>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</si>
  <si>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</si>
  <si>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</si>
  <si>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</si>
  <si>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</si>
  <si>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</si>
  <si>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</si>
  <si>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</si>
  <si>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</si>
  <si>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</si>
  <si>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</si>
  <si>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</si>
  <si>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</si>
  <si>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</si>
  <si>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</si>
  <si>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</si>
  <si>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</si>
  <si>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</si>
  <si>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</si>
  <si>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</si>
  <si>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</si>
  <si>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</si>
  <si>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</si>
  <si>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</si>
  <si>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</si>
  <si>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</si>
  <si>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</si>
  <si>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</si>
  <si>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</si>
  <si>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</si>
  <si>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</si>
  <si>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</si>
  <si>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</si>
  <si>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</si>
  <si>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</si>
  <si>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</si>
  <si>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</si>
  <si>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</si>
  <si>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</si>
  <si>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</si>
  <si>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</si>
  <si>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</si>
  <si>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</si>
  <si>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</si>
  <si>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</si>
  <si>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</si>
  <si>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</si>
  <si>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</si>
  <si>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</si>
  <si>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</si>
  <si>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</si>
  <si>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</si>
  <si>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</si>
  <si>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</si>
  <si>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</si>
  <si>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</si>
  <si>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</si>
  <si>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</si>
  <si>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</si>
  <si>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</si>
  <si>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</si>
  <si>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</si>
  <si>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</si>
  <si>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</si>
  <si>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</si>
  <si>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</si>
  <si>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</si>
  <si>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</si>
  <si>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</si>
  <si>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</si>
  <si>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</si>
  <si>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</si>
  <si>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</si>
  <si>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</si>
  <si>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</si>
  <si>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</si>
  <si>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</si>
  <si>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</si>
  <si>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</si>
  <si>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</si>
  <si>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</si>
  <si>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</si>
  <si>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</si>
  <si>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</si>
  <si>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</si>
  <si>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</si>
  <si>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</si>
  <si>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</si>
  <si>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</si>
  <si>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</si>
  <si>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</si>
  <si>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</si>
  <si>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</si>
  <si>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</si>
  <si>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</si>
  <si>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</si>
  <si>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</si>
  <si>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</si>
  <si>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</si>
  <si>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</si>
  <si>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</si>
  <si>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</si>
  <si>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</si>
  <si>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</si>
  <si>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</si>
  <si>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</si>
  <si>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</si>
  <si>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</si>
  <si>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</si>
  <si>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</si>
  <si>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</si>
  <si>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</si>
  <si>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</si>
  <si>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</si>
  <si>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</si>
  <si>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</si>
  <si>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</si>
  <si>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</si>
  <si>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</si>
  <si>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</si>
  <si>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</si>
  <si>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</si>
  <si>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</si>
  <si>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</si>
  <si>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</si>
  <si>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</si>
  <si>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</si>
  <si>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</si>
  <si>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</si>
  <si>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</si>
  <si>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</si>
  <si>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</si>
  <si>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</si>
  <si>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</si>
  <si>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</si>
  <si>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</si>
  <si>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</si>
  <si>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</si>
  <si>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</si>
  <si>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</si>
  <si>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</si>
  <si>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</si>
  <si>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</si>
  <si>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</si>
  <si>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</si>
  <si>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</si>
  <si>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</si>
  <si>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</si>
  <si>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</si>
  <si>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</si>
  <si>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</si>
  <si>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</si>
  <si>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</si>
  <si>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</si>
  <si>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</si>
  <si>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</si>
  <si>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</si>
  <si>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</si>
  <si>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</si>
  <si>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</si>
  <si>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</si>
  <si>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</si>
  <si>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</si>
  <si>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</si>
  <si>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</si>
  <si>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</si>
  <si>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</si>
  <si>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</si>
  <si>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</si>
  <si>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</si>
  <si>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</si>
  <si>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</si>
  <si>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</si>
  <si>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</si>
  <si>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</si>
  <si>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</si>
  <si>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</si>
  <si>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</si>
  <si>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</si>
  <si>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</si>
  <si>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</si>
  <si>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</si>
  <si>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</si>
  <si>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</si>
  <si>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</si>
  <si>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</si>
  <si>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</si>
  <si>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</si>
  <si>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</si>
  <si>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</si>
  <si>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</si>
  <si>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</si>
  <si>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</si>
  <si>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</si>
  <si>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</si>
  <si>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</si>
  <si>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</si>
  <si>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</si>
  <si>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</si>
  <si>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</si>
  <si>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</si>
  <si>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</si>
  <si>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</si>
  <si>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</si>
  <si>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</si>
  <si>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</si>
  <si>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</si>
  <si>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</si>
  <si>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</si>
  <si>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</si>
  <si>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</si>
  <si>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</si>
  <si>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</si>
  <si>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</si>
  <si>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</si>
  <si>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</si>
  <si>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</si>
  <si>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</si>
  <si>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</si>
  <si>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</si>
  <si>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</si>
  <si>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</si>
  <si>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</si>
  <si>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</si>
  <si>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</si>
  <si>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</si>
  <si>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</si>
  <si>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</si>
  <si>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</si>
  <si>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</si>
  <si>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</si>
  <si>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</si>
  <si>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</si>
  <si>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</si>
  <si>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</si>
  <si>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</si>
  <si>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</si>
  <si>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</si>
  <si>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</si>
  <si>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</si>
  <si>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</si>
  <si>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</si>
  <si>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</si>
  <si>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</si>
  <si>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</si>
  <si>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</si>
  <si>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</si>
  <si>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</si>
  <si>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</si>
  <si>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</si>
  <si>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</si>
  <si>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</si>
  <si>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</si>
  <si>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</si>
  <si>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</si>
  <si>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</si>
  <si>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</si>
  <si>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</si>
  <si>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</si>
  <si>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</si>
  <si>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</si>
  <si>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</si>
  <si>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</si>
  <si>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</si>
  <si>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</si>
  <si>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</si>
  <si>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</si>
  <si>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</si>
  <si>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</si>
  <si>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</si>
  <si>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</si>
  <si>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</si>
  <si>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</si>
  <si>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</si>
  <si>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</si>
  <si>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</si>
  <si>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</si>
  <si>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</si>
  <si>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</si>
  <si>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</si>
  <si>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</si>
  <si>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</si>
  <si>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</si>
  <si>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</si>
  <si>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</si>
  <si>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</si>
  <si>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</si>
  <si>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</si>
  <si>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</si>
  <si>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</si>
  <si>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</si>
  <si>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</si>
  <si>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</si>
  <si>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</si>
  <si>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</si>
  <si>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</si>
  <si>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</si>
  <si>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</si>
  <si>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</si>
  <si>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</si>
  <si>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</si>
  <si>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</si>
  <si>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</si>
  <si>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</si>
  <si>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</si>
  <si>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</si>
  <si>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</si>
  <si>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</si>
  <si>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</si>
  <si>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</si>
  <si>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</si>
  <si>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</si>
  <si>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</si>
  <si>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</si>
  <si>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</si>
  <si>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</si>
  <si>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</si>
  <si>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</si>
  <si>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</si>
  <si>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</si>
  <si>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</si>
  <si>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</si>
  <si>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</si>
  <si>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</si>
  <si>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</si>
  <si>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</si>
  <si>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</si>
  <si>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</si>
  <si>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</si>
  <si>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</si>
  <si>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</si>
  <si>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</si>
  <si>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</si>
  <si>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</si>
  <si>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</si>
  <si>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</si>
  <si>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</si>
  <si>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</si>
  <si>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</si>
  <si>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</si>
  <si>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</si>
  <si>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</si>
  <si>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</si>
  <si>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</si>
  <si>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</si>
  <si>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</si>
  <si>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</si>
  <si>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</si>
  <si>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</si>
  <si>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</si>
  <si>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</si>
  <si>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</si>
  <si>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</si>
  <si>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</si>
  <si>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</si>
  <si>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</si>
  <si>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</si>
  <si>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</si>
  <si>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</si>
  <si>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</si>
  <si>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</si>
  <si>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</si>
  <si>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</si>
  <si>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</si>
  <si>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</si>
  <si>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</si>
  <si>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</si>
  <si>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</si>
  <si>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</si>
  <si>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</si>
  <si>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</si>
  <si>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</si>
  <si>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</si>
  <si>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</si>
  <si>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</si>
  <si>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</si>
  <si>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</si>
  <si>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</si>
  <si>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</si>
  <si>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</si>
  <si>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</si>
  <si>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</si>
  <si>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</si>
  <si>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</si>
  <si>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</si>
  <si>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</si>
  <si>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</si>
  <si>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</si>
  <si>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</si>
  <si>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</si>
  <si>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</si>
  <si>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</si>
  <si>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</si>
  <si>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</si>
  <si>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</si>
  <si>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</si>
  <si>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</si>
  <si>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</si>
  <si>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</si>
  <si>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</si>
  <si>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</si>
  <si>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</si>
  <si>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</si>
  <si>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</si>
  <si>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</si>
  <si>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</si>
  <si>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</si>
  <si>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</si>
  <si>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</si>
  <si>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</si>
  <si>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</si>
  <si>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</si>
  <si>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</si>
  <si>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</si>
  <si>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</si>
  <si>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</si>
  <si>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</si>
  <si>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</si>
  <si>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</si>
  <si>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</si>
  <si>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</si>
  <si>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</si>
  <si>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</si>
  <si>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</si>
  <si>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</si>
  <si>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</si>
  <si>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</si>
  <si>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</si>
  <si>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</si>
  <si>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</si>
  <si>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</si>
  <si>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</si>
  <si>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</si>
  <si>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</si>
  <si>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</si>
  <si>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</si>
  <si>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</si>
  <si>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</si>
  <si>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</si>
  <si>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</si>
  <si>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</si>
  <si>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</si>
  <si>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</si>
  <si>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</si>
  <si>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</si>
  <si>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</si>
  <si>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</si>
  <si>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</si>
  <si>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</si>
  <si>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</si>
  <si>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</si>
  <si>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</si>
  <si>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</si>
  <si>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</si>
  <si>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</si>
  <si>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</si>
  <si>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</si>
  <si>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</si>
  <si>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</si>
  <si>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</si>
  <si>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</si>
  <si>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</si>
  <si>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</si>
  <si>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</si>
  <si>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</si>
  <si>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</si>
  <si>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</si>
  <si>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</si>
  <si>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</si>
  <si>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</si>
  <si>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</si>
  <si>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</si>
  <si>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</si>
  <si>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</si>
  <si>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</si>
  <si>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</si>
  <si>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</si>
  <si>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</si>
  <si>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</si>
  <si>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</si>
  <si>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</si>
  <si>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</si>
  <si>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</si>
  <si>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</si>
  <si>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</si>
  <si>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</si>
  <si>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</si>
  <si>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</si>
  <si>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</si>
  <si>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</si>
  <si>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</si>
  <si>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</si>
  <si>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</si>
  <si>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</si>
  <si>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</si>
  <si>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</si>
  <si>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</si>
  <si>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</si>
  <si>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</si>
  <si>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</si>
  <si>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</si>
  <si>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</si>
  <si>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</si>
  <si>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</si>
  <si>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</si>
  <si>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</si>
  <si>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</si>
  <si>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</si>
  <si>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</si>
  <si>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</si>
  <si>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</si>
  <si>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</si>
  <si>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</si>
  <si>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</si>
  <si>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</si>
  <si>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</si>
  <si>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</si>
  <si>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</si>
  <si>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</si>
  <si>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</si>
  <si>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</si>
  <si>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</si>
  <si>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</si>
  <si>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</si>
  <si>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</si>
  <si>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</si>
  <si>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</si>
  <si>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</si>
  <si>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</si>
  <si>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</si>
  <si>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</si>
  <si>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</si>
  <si>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</si>
  <si>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</si>
  <si>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</si>
  <si>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</si>
  <si>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</si>
  <si>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</si>
  <si>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</si>
  <si>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</si>
  <si>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</si>
  <si>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</si>
  <si>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</si>
  <si>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</si>
  <si>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</si>
  <si>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</si>
  <si>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</si>
  <si>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</si>
  <si>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</si>
  <si>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</si>
  <si>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</si>
  <si>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</si>
  <si>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</si>
  <si>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</si>
  <si>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</si>
  <si>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</si>
  <si>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</si>
  <si>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</si>
  <si>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</si>
  <si>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</si>
  <si>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</si>
  <si>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</si>
  <si>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</si>
  <si>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</si>
  <si>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</si>
  <si>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</si>
  <si>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</si>
  <si>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</si>
  <si>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</si>
  <si>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</si>
  <si>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</si>
  <si>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</si>
  <si>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</si>
  <si>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</si>
  <si>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</si>
  <si>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</si>
  <si>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</si>
  <si>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</si>
  <si>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</si>
  <si>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</si>
  <si>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</si>
  <si>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</si>
  <si>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</si>
  <si>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</si>
  <si>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</si>
  <si>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</si>
  <si>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</si>
  <si>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</si>
  <si>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</si>
  <si>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</si>
  <si>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</si>
  <si>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</si>
  <si>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</si>
  <si>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</si>
  <si>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</si>
  <si>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</si>
  <si>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</si>
  <si>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</si>
  <si>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</si>
  <si>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</si>
  <si>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</si>
  <si>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</si>
  <si>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</si>
  <si>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</si>
  <si>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</si>
  <si>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</si>
  <si>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</si>
  <si>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</si>
  <si>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</si>
  <si>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</si>
  <si>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</si>
  <si>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</si>
  <si>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</si>
  <si>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</si>
  <si>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</si>
  <si>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</si>
  <si>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</si>
  <si>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</si>
  <si>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</si>
  <si>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</si>
  <si>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</si>
  <si>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</si>
  <si>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</si>
  <si>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</si>
  <si>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</si>
  <si>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</si>
  <si>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</si>
  <si>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</si>
  <si>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</si>
  <si>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</si>
  <si>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</si>
  <si>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</si>
  <si>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</si>
  <si>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</si>
  <si>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</si>
  <si>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</si>
  <si>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</si>
  <si>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</si>
  <si>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</si>
  <si>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</si>
  <si>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</si>
  <si>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</si>
  <si>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</si>
  <si>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</si>
  <si>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</si>
  <si>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</si>
  <si>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</si>
  <si>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</si>
  <si>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</si>
  <si>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</si>
  <si>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</si>
  <si>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</si>
  <si>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</si>
  <si>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</si>
  <si>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</si>
  <si>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</si>
  <si>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</si>
  <si>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</si>
  <si>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</si>
  <si>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</si>
  <si>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</si>
  <si>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</si>
  <si>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</si>
  <si>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</si>
  <si>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</si>
  <si>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</si>
  <si>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</si>
  <si>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</si>
  <si>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</si>
  <si>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</si>
  <si>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</si>
  <si>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</si>
  <si>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</si>
  <si>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</si>
  <si>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</si>
  <si>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</si>
  <si>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</si>
  <si>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</si>
  <si>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</si>
  <si>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</si>
  <si>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</si>
  <si>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</si>
  <si>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</si>
  <si>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</si>
  <si>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</si>
  <si>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</si>
  <si>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</si>
  <si>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</si>
  <si>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</si>
  <si>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</si>
  <si>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</si>
  <si>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</si>
  <si>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</si>
  <si>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</si>
  <si>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</si>
  <si>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</si>
  <si>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</si>
  <si>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</si>
  <si>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</si>
  <si>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</si>
  <si>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</si>
  <si>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</si>
  <si>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</si>
  <si>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</si>
  <si>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</si>
  <si>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</si>
  <si>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</si>
  <si>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</si>
  <si>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</si>
  <si>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</si>
  <si>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</si>
  <si>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</si>
  <si>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</si>
  <si>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</si>
  <si>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</si>
  <si>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</si>
  <si>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</si>
  <si>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</si>
  <si>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</si>
  <si>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</si>
  <si>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</si>
  <si>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</si>
  <si>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</si>
  <si>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</si>
  <si>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</si>
  <si>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</si>
  <si>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</si>
  <si>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</si>
  <si>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</si>
  <si>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</si>
  <si>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</si>
  <si>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</si>
  <si>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</si>
  <si>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</si>
  <si>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</si>
  <si>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</si>
  <si>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</si>
  <si>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</si>
  <si>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</si>
  <si>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</si>
  <si>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</si>
  <si>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</si>
  <si>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</si>
  <si>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</si>
  <si>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</si>
  <si>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</si>
  <si>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</si>
  <si>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</si>
  <si>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</si>
  <si>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</si>
  <si>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</si>
  <si>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</si>
  <si>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</si>
  <si>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</si>
  <si>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</si>
  <si>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</si>
  <si>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</si>
  <si>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</si>
  <si>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</si>
  <si>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</si>
  <si>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</si>
  <si>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</si>
  <si>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</si>
  <si>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</si>
  <si>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</si>
  <si>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</si>
  <si>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</si>
  <si>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</si>
  <si>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</si>
  <si>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</si>
  <si>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</si>
  <si>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</si>
  <si>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</si>
  <si>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</si>
  <si>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</si>
  <si>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</si>
  <si>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</si>
  <si>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</si>
  <si>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</si>
  <si>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</si>
  <si>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</si>
  <si>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</si>
  <si>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</si>
  <si>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</si>
  <si>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</si>
  <si>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</si>
  <si>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</si>
  <si>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</si>
  <si>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</si>
  <si>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</si>
  <si>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</si>
  <si>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</si>
  <si>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</si>
  <si>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</si>
  <si>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</si>
  <si>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</si>
  <si>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</si>
  <si>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</si>
  <si>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</si>
  <si>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</si>
  <si>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</si>
  <si>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</si>
  <si>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</si>
  <si>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</si>
  <si>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</si>
  <si>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</si>
  <si>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</si>
  <si>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</si>
  <si>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</si>
  <si>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</si>
  <si>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</si>
  <si>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</si>
  <si>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</si>
  <si>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</si>
  <si>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</si>
  <si>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</si>
  <si>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</si>
  <si>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</si>
  <si>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</si>
  <si>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</si>
  <si>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</si>
  <si>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</si>
  <si>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</si>
  <si>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</si>
  <si>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</si>
  <si>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</si>
  <si>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</si>
  <si>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</si>
  <si>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</si>
  <si>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</si>
  <si>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</si>
  <si>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</si>
  <si>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</si>
  <si>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</si>
  <si>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</si>
  <si>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</si>
  <si>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</si>
  <si>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</si>
  <si>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</si>
  <si>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</si>
  <si>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</si>
  <si>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</si>
  <si>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</si>
  <si>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</si>
  <si>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</si>
  <si>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</si>
  <si>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</si>
  <si>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</si>
  <si>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</si>
  <si>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</si>
  <si>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</si>
  <si>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</si>
  <si>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</si>
  <si>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</si>
  <si>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</si>
  <si>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</si>
  <si>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</si>
  <si>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</si>
  <si>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</si>
  <si>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</si>
  <si>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</si>
  <si>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</si>
  <si>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</si>
  <si>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</si>
  <si>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</si>
  <si>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</si>
  <si>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</si>
  <si>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</si>
  <si>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</si>
  <si>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</si>
  <si>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</si>
  <si>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</si>
  <si>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</si>
  <si>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</si>
  <si>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</si>
  <si>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</si>
  <si>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</si>
  <si>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</si>
  <si>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</si>
  <si>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</si>
  <si>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</si>
  <si>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</si>
  <si>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</si>
  <si>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</si>
  <si>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</si>
  <si>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</si>
  <si>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</si>
  <si>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</si>
  <si>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</si>
  <si>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</si>
  <si>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</si>
  <si>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</si>
  <si>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</si>
  <si>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</si>
  <si>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</si>
  <si>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</si>
  <si>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</si>
  <si>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</si>
  <si>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</si>
  <si>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</si>
  <si>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</si>
  <si>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</si>
  <si>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</si>
  <si>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</si>
  <si>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</si>
  <si>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</si>
  <si>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</si>
  <si>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</si>
  <si>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</si>
  <si>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</si>
  <si>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</si>
  <si>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</si>
  <si>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</si>
  <si>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</si>
  <si>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</si>
  <si>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</si>
  <si>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</si>
  <si>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</si>
  <si>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</si>
  <si>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</si>
  <si>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</si>
  <si>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</si>
  <si>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</si>
  <si>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</si>
  <si>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</si>
  <si>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</si>
  <si>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</si>
  <si>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</si>
  <si>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</si>
  <si>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</si>
  <si>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</si>
  <si>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</si>
  <si>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</si>
  <si>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</si>
  <si>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</si>
  <si>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</si>
  <si>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</si>
  <si>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</si>
  <si>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</si>
  <si>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</si>
  <si>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</si>
  <si>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</si>
  <si>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</si>
  <si>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</si>
  <si>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</si>
  <si>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</si>
  <si>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</si>
  <si>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</si>
  <si>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</si>
  <si>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</si>
  <si>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</si>
  <si>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</si>
  <si>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</si>
  <si>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</si>
  <si>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</si>
  <si>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</si>
  <si>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</si>
  <si>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</si>
  <si>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</si>
  <si>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</si>
  <si>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</si>
  <si>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</si>
  <si>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</si>
  <si>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</si>
  <si>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</si>
  <si>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</si>
  <si>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</si>
  <si>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</si>
  <si>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</si>
  <si>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</si>
  <si>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</si>
  <si>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</si>
  <si>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</si>
  <si>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</si>
  <si>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</si>
  <si>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</si>
  <si>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</si>
  <si>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</si>
  <si>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</si>
  <si>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</si>
  <si>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</si>
  <si>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</si>
  <si>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</si>
  <si>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</si>
  <si>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</si>
  <si>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</si>
  <si>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</si>
  <si>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</si>
  <si>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</si>
  <si>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</si>
  <si>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</si>
  <si>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</si>
  <si>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</si>
  <si>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</si>
  <si>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</si>
  <si>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</si>
  <si>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</si>
  <si>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</si>
  <si>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</si>
  <si>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</si>
  <si>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</si>
  <si>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</si>
  <si>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</si>
  <si>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</si>
  <si>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</si>
  <si>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</si>
  <si>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</si>
  <si>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</si>
  <si>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</si>
  <si>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</si>
  <si>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</si>
  <si>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</si>
  <si>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</si>
  <si>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</si>
  <si>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</si>
  <si>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</si>
  <si>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</si>
  <si>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</si>
  <si>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</si>
  <si>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</si>
  <si>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</si>
  <si>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</si>
  <si>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</si>
  <si>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</si>
  <si>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</si>
  <si>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</si>
  <si>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</si>
  <si>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</si>
  <si>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</si>
  <si>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</si>
  <si>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</si>
  <si>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</si>
  <si>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</si>
  <si>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</si>
  <si>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</si>
  <si>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</si>
  <si>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</si>
  <si>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</si>
  <si>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</si>
  <si>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</si>
  <si>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</si>
  <si>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</si>
  <si>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</si>
  <si>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</si>
  <si>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</si>
  <si>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</si>
  <si>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</si>
  <si>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</si>
  <si>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</si>
  <si>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</si>
  <si>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</si>
  <si>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</si>
  <si>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</si>
  <si>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</si>
  <si>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</si>
  <si>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</si>
  <si>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</si>
  <si>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</si>
  <si>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</si>
  <si>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</si>
  <si>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</si>
  <si>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</si>
  <si>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</si>
  <si>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</si>
  <si>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</si>
  <si>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</si>
  <si>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</si>
  <si>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</si>
  <si>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</si>
  <si>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</si>
  <si>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</si>
  <si>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</si>
  <si>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</si>
  <si>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</si>
  <si>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</si>
  <si>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</si>
  <si>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</si>
  <si>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</si>
  <si>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</si>
  <si>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</si>
  <si>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</si>
  <si>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</si>
  <si>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</si>
  <si>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</si>
  <si>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</si>
  <si>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</si>
  <si>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</si>
  <si>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</si>
  <si>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</si>
  <si>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</si>
  <si>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</si>
  <si>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</si>
  <si>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</si>
  <si>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</si>
  <si>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</si>
  <si>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</si>
  <si>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</si>
  <si>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</si>
  <si>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</si>
  <si>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</si>
  <si>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</si>
  <si>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</si>
  <si>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</si>
  <si>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</si>
  <si>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</si>
  <si>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</si>
  <si>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</si>
  <si>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</si>
  <si>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</si>
  <si>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</si>
  <si>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</si>
  <si>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</si>
  <si>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</si>
  <si>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</si>
  <si>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</si>
  <si>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</si>
  <si>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</si>
  <si>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</si>
  <si>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</si>
  <si>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</si>
  <si>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</si>
  <si>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</si>
  <si>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</si>
  <si>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</si>
  <si>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</si>
  <si>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</si>
  <si>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</si>
  <si>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</si>
  <si>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</si>
  <si>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</si>
  <si>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</si>
  <si>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</si>
  <si>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</si>
  <si>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</si>
  <si>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</si>
  <si>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</si>
  <si>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</si>
  <si>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</si>
  <si>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</si>
  <si>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</si>
  <si>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</si>
  <si>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</si>
  <si>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</si>
  <si>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</si>
  <si>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</si>
  <si>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</si>
  <si>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</si>
  <si>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</si>
  <si>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</si>
  <si>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</si>
  <si>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</si>
  <si>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</si>
  <si>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</si>
  <si>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</si>
  <si>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</si>
  <si>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</si>
  <si>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</si>
  <si>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</si>
  <si>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</si>
  <si>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</si>
  <si>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</si>
  <si>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</si>
  <si>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</si>
  <si>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</si>
  <si>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</si>
  <si>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</si>
  <si>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</si>
  <si>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</si>
  <si>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</si>
  <si>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</si>
  <si>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</si>
  <si>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</si>
  <si>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</si>
  <si>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</si>
  <si>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</si>
  <si>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</si>
  <si>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</si>
  <si>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</si>
  <si>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</si>
  <si>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</si>
  <si>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</si>
  <si>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</si>
  <si>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</si>
  <si>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</si>
  <si>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</si>
  <si>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</si>
  <si>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</si>
  <si>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</si>
  <si>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</si>
  <si>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</si>
  <si>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</si>
  <si>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</si>
  <si>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</si>
  <si>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</si>
  <si>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</si>
  <si>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</si>
  <si>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</si>
  <si>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</si>
  <si>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</si>
  <si>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</si>
  <si>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</si>
  <si>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</si>
  <si>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</si>
  <si>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</si>
  <si>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</si>
  <si>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</si>
  <si>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</si>
  <si>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</si>
  <si>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</si>
  <si>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</si>
  <si>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</si>
  <si>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</si>
  <si>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</si>
  <si>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</si>
  <si>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</si>
  <si>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</si>
  <si>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</si>
  <si>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</si>
  <si>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</si>
  <si>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</si>
  <si>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</si>
  <si>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</si>
  <si>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</si>
  <si>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</si>
  <si>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</si>
  <si>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</si>
  <si>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</si>
  <si>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</si>
  <si>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</si>
  <si>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</si>
  <si>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</si>
  <si>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</si>
  <si>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</si>
  <si>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</si>
  <si>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</si>
  <si>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</si>
  <si>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</si>
  <si>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</si>
  <si>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</si>
  <si>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</si>
  <si>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</si>
  <si>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</si>
  <si>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</si>
  <si>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</si>
  <si>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</si>
  <si>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</si>
  <si>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</si>
  <si>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</si>
  <si>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</si>
  <si>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</si>
  <si>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</si>
  <si>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</si>
  <si>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</si>
  <si>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</si>
  <si>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</si>
  <si>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</si>
  <si>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</si>
  <si>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</si>
  <si>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</si>
  <si>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</si>
  <si>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</si>
  <si>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</si>
  <si>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</si>
  <si>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</si>
  <si>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</si>
  <si>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</si>
  <si>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</si>
  <si>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</si>
  <si>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</si>
  <si>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</si>
  <si>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</si>
  <si>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</si>
  <si>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</si>
  <si>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</si>
  <si>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</si>
  <si>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</si>
  <si>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</si>
  <si>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</si>
  <si>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</si>
  <si>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</si>
  <si>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</si>
  <si>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</si>
  <si>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</si>
  <si>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</si>
  <si>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</si>
  <si>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</si>
  <si>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</si>
  <si>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</si>
  <si>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</si>
  <si>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</si>
  <si>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</si>
  <si>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</si>
  <si>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</si>
  <si>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</si>
  <si>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</si>
  <si>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</si>
  <si>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</si>
  <si>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</si>
  <si>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</si>
  <si>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</si>
  <si>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</si>
  <si>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</si>
  <si>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</si>
  <si>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</si>
  <si>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</si>
  <si>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</si>
  <si>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</si>
  <si>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</si>
  <si>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</si>
  <si>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</si>
  <si>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</si>
  <si>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</si>
  <si>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</si>
  <si>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</si>
  <si>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</si>
  <si>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</si>
  <si>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</si>
  <si>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</si>
  <si>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</si>
  <si>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</si>
  <si>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</si>
  <si>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</si>
  <si>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</si>
  <si>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</si>
  <si>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</si>
  <si>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</si>
  <si>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</si>
  <si>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</si>
  <si>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</si>
  <si>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</si>
  <si>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</si>
  <si>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</si>
  <si>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</si>
  <si>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</si>
  <si>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</si>
  <si>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</si>
  <si>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</si>
  <si>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</si>
  <si>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</si>
  <si>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</si>
  <si>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</si>
  <si>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</si>
  <si>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</si>
  <si>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</si>
  <si>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</si>
  <si>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</si>
  <si>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</si>
  <si>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</si>
  <si>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</si>
  <si>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</si>
  <si>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</si>
  <si>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</si>
  <si>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</si>
  <si>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</si>
  <si>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</si>
  <si>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</si>
  <si>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</si>
  <si>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</si>
  <si>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</si>
  <si>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</si>
  <si>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</si>
  <si>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</si>
  <si>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</si>
  <si>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</si>
  <si>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</si>
  <si>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</si>
  <si>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</si>
  <si>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</si>
  <si>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</si>
  <si>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</si>
  <si>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</si>
  <si>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</si>
  <si>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</si>
  <si>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</si>
  <si>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</si>
  <si>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</si>
  <si>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</si>
  <si>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</si>
  <si>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</si>
  <si>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</si>
  <si>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</si>
  <si>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</si>
  <si>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</si>
  <si>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</si>
  <si>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</si>
  <si>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</si>
  <si>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</si>
  <si>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</si>
  <si>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</si>
  <si>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</si>
  <si>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</si>
  <si>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</si>
  <si>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</si>
  <si>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</si>
  <si>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</si>
  <si>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</si>
  <si>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</si>
  <si>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</si>
  <si>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</si>
  <si>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</si>
  <si>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</si>
  <si>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</si>
  <si>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</si>
  <si>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</si>
  <si>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</si>
  <si>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</si>
  <si>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</si>
  <si>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</si>
  <si>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</si>
  <si>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</si>
  <si>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</si>
  <si>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</si>
  <si>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</si>
  <si>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</si>
  <si>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</si>
  <si>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</si>
  <si>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</si>
  <si>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</si>
  <si>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</si>
  <si>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</si>
  <si>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</si>
  <si>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</si>
  <si>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</si>
  <si>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</si>
  <si>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</si>
  <si>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</si>
  <si>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</si>
  <si>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</si>
  <si>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</si>
  <si>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</si>
  <si>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</si>
  <si>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</si>
  <si>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</si>
  <si>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</si>
  <si>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</si>
  <si>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</si>
  <si>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</si>
  <si>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</si>
  <si>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</si>
  <si>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</si>
  <si>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</si>
  <si>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</si>
  <si>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</si>
  <si>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</si>
  <si>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</si>
  <si>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</si>
  <si>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</si>
  <si>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</si>
  <si>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</si>
  <si>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</si>
  <si>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</si>
  <si>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</si>
  <si>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</si>
  <si>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</si>
  <si>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</si>
  <si>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</si>
  <si>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</si>
  <si>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</si>
  <si>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</si>
  <si>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</si>
  <si>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</si>
  <si>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</si>
  <si>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</si>
  <si>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</si>
  <si>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</si>
  <si>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</si>
  <si>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</si>
  <si>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</si>
  <si>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</si>
  <si>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</si>
  <si>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</si>
  <si>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</si>
  <si>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</si>
  <si>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</si>
  <si>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</si>
  <si>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</si>
  <si>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</si>
  <si>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</si>
  <si>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</si>
  <si>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</si>
  <si>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</si>
  <si>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</si>
  <si>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</si>
  <si>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</si>
  <si>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</si>
  <si>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</si>
  <si>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</si>
  <si>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</si>
  <si>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</si>
  <si>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</si>
  <si>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</si>
  <si>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</si>
  <si>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</si>
  <si>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</si>
  <si>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</si>
  <si>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</si>
  <si>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</si>
  <si>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</si>
  <si>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</si>
  <si>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</si>
  <si>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</si>
  <si>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</si>
  <si>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</si>
  <si>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</si>
  <si>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</si>
  <si>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</si>
  <si>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</si>
  <si>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</si>
  <si>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</si>
  <si>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</si>
  <si>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</si>
  <si>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</si>
  <si>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</si>
  <si>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</si>
  <si>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</si>
  <si>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</si>
  <si>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</si>
  <si>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</si>
  <si>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</si>
  <si>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</si>
  <si>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</si>
  <si>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</si>
  <si>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</si>
  <si>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</si>
  <si>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</si>
  <si>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</si>
  <si>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</si>
  <si>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</si>
  <si>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</si>
  <si>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</si>
  <si>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</si>
  <si>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</si>
  <si>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</si>
  <si>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</si>
  <si>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</si>
  <si>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</si>
  <si>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</si>
  <si>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</si>
  <si>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</si>
  <si>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</si>
  <si>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</si>
  <si>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</si>
  <si>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</si>
  <si>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</si>
  <si>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</si>
  <si>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</si>
  <si>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</si>
  <si>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</si>
  <si>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</si>
  <si>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</si>
  <si>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</si>
  <si>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</si>
  <si>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</si>
  <si>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</si>
  <si>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</si>
  <si>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</si>
  <si>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</si>
  <si>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</si>
  <si>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</si>
  <si>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</si>
  <si>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</si>
  <si>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</si>
  <si>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</si>
  <si>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</si>
  <si>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</si>
  <si>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</si>
  <si>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</si>
  <si>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</si>
  <si>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</si>
  <si>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</si>
  <si>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</si>
  <si>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</si>
  <si>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</si>
  <si>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</si>
  <si>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</si>
  <si>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</si>
  <si>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</si>
  <si>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</si>
  <si>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</si>
  <si>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</si>
  <si>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</si>
  <si>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</si>
  <si>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</si>
  <si>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</si>
  <si>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</si>
  <si>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</si>
  <si>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</si>
  <si>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</si>
  <si>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</si>
  <si>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</si>
  <si>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</si>
  <si>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</si>
  <si>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</si>
  <si>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</si>
  <si>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</si>
  <si>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</si>
  <si>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</si>
  <si>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</si>
  <si>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</si>
  <si>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</si>
  <si>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</si>
  <si>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</si>
  <si>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</si>
  <si>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</si>
  <si>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</si>
  <si>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</si>
  <si>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</si>
  <si>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</si>
  <si>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</si>
  <si>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</si>
  <si>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</si>
  <si>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</si>
  <si>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</si>
  <si>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</si>
  <si>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</si>
  <si>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</si>
  <si>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</si>
  <si>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</si>
  <si>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</si>
  <si>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</si>
  <si>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</si>
  <si>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</si>
  <si>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</si>
  <si>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</si>
  <si>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</si>
  <si>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</si>
  <si>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</si>
  <si>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</si>
  <si>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</si>
  <si>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</si>
  <si>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</si>
  <si>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</si>
  <si>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</si>
  <si>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</si>
  <si>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</si>
  <si>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</si>
  <si>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</si>
  <si>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</si>
  <si>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</si>
  <si>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</si>
  <si>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</si>
  <si>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</si>
  <si>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</si>
  <si>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</si>
  <si>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</si>
  <si>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</si>
  <si>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</si>
  <si>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</si>
  <si>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</si>
  <si>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</si>
  <si>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</si>
  <si>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</si>
  <si>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</si>
  <si>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</si>
  <si>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</si>
  <si>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</si>
  <si>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</si>
  <si>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</si>
  <si>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</si>
  <si>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</si>
  <si>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</si>
  <si>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</si>
  <si>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</si>
  <si>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</si>
  <si>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</si>
  <si>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</si>
  <si>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</si>
  <si>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</si>
  <si>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</si>
  <si>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</si>
  <si>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</si>
  <si>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</si>
  <si>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</si>
  <si>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</si>
  <si>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</si>
  <si>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</si>
  <si>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</si>
  <si>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</si>
  <si>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</si>
  <si>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</si>
  <si>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</si>
  <si>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</si>
  <si>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</si>
  <si>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</si>
  <si>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</si>
  <si>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</si>
  <si>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</si>
  <si>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</si>
  <si>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</si>
  <si>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</si>
  <si>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</si>
  <si>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</si>
  <si>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</si>
  <si>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</si>
  <si>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</si>
  <si>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</si>
  <si>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</si>
  <si>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</si>
  <si>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</si>
  <si>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</si>
  <si>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</si>
  <si>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</si>
  <si>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</si>
  <si>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</si>
  <si>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</si>
  <si>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</si>
  <si>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</si>
  <si>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</si>
  <si>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</si>
  <si>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</si>
  <si>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</si>
  <si>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</si>
  <si>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</si>
  <si>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</si>
  <si>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</si>
  <si>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</si>
  <si>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</si>
  <si>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</si>
  <si>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</si>
  <si>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</si>
  <si>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</si>
  <si>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</si>
  <si>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</si>
  <si>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</si>
  <si>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</si>
  <si>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</si>
  <si>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</si>
  <si>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</si>
  <si>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</si>
  <si>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</si>
  <si>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</si>
  <si>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</si>
  <si>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</si>
  <si>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</si>
  <si>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</si>
  <si>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</si>
  <si>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</si>
  <si>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</si>
  <si>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</si>
  <si>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</si>
  <si>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</si>
  <si>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</si>
  <si>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</si>
  <si>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</si>
  <si>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</si>
  <si>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</si>
  <si>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</si>
  <si>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</si>
  <si>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</si>
  <si>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</si>
  <si>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</si>
  <si>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</si>
  <si>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</si>
  <si>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</si>
  <si>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</si>
  <si>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</si>
  <si>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</si>
  <si>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</si>
  <si>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</si>
  <si>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</si>
  <si>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</si>
  <si>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</si>
  <si>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</si>
  <si>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</si>
  <si>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</si>
  <si>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</si>
  <si>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</si>
  <si>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</si>
  <si>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</si>
  <si>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</si>
  <si>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</si>
  <si>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</si>
  <si>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</si>
  <si>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</si>
  <si>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</si>
  <si>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</si>
  <si>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</si>
  <si>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</si>
  <si>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</si>
  <si>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</si>
  <si>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</si>
  <si>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</si>
  <si>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</si>
  <si>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</si>
  <si>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</si>
  <si>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</si>
  <si>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</si>
  <si>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</si>
  <si>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</si>
  <si>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</si>
  <si>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</si>
  <si>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</si>
  <si>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</si>
  <si>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</si>
  <si>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</si>
  <si>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</si>
  <si>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</si>
  <si>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</si>
  <si>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</si>
  <si>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</si>
  <si>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</si>
  <si>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</si>
  <si>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</si>
  <si>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</si>
  <si>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</si>
  <si>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</si>
  <si>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</si>
  <si>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</si>
  <si>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</si>
  <si>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</si>
  <si>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</si>
  <si>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</si>
  <si>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</si>
  <si>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</si>
  <si>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</si>
  <si>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</si>
  <si>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</si>
  <si>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</si>
  <si>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</si>
  <si>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</si>
  <si>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</si>
  <si>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</si>
  <si>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</si>
  <si>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</si>
  <si>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</si>
  <si>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</si>
  <si>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</si>
  <si>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</si>
  <si>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</si>
  <si>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</si>
  <si>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</si>
  <si>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</si>
  <si>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</si>
  <si>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</si>
  <si>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</si>
  <si>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</si>
  <si>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</si>
  <si>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</si>
  <si>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</si>
  <si>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</si>
  <si>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</si>
  <si>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</si>
  <si>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</si>
  <si>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</si>
  <si>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</si>
  <si>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</si>
  <si>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</si>
  <si>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</si>
  <si>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</si>
  <si>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</si>
  <si>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</si>
  <si>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</si>
  <si>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</si>
  <si>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</si>
  <si>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</si>
  <si>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</si>
  <si>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</si>
  <si>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</si>
  <si>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</si>
  <si>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</si>
  <si>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</si>
  <si>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</si>
  <si>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</si>
  <si>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</si>
  <si>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</si>
  <si>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</si>
  <si>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</si>
  <si>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</si>
  <si>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</si>
  <si>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</si>
  <si>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</si>
  <si>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</si>
  <si>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</si>
  <si>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</si>
  <si>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</si>
  <si>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</si>
  <si>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</si>
  <si>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</si>
  <si>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</si>
  <si>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</si>
  <si>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</si>
  <si>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</si>
  <si>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</si>
  <si>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</si>
  <si>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</si>
  <si>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</si>
  <si>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</si>
  <si>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</si>
  <si>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</si>
  <si>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</si>
  <si>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</si>
  <si>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</si>
  <si>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</si>
  <si>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</si>
  <si>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</si>
  <si>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</si>
  <si>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</si>
  <si>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</si>
  <si>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</si>
  <si>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</si>
  <si>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</si>
  <si>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</si>
  <si>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</si>
  <si>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</si>
  <si>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</si>
  <si>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</si>
  <si>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</si>
  <si>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</si>
  <si>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</si>
  <si>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</si>
  <si>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</si>
  <si>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</si>
  <si>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</si>
  <si>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</si>
  <si>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</si>
  <si>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</si>
  <si>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</si>
  <si>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</si>
  <si>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</si>
  <si>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</si>
  <si>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</si>
  <si>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</si>
  <si>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</si>
  <si>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</si>
  <si>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</si>
  <si>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</si>
  <si>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</si>
  <si>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</si>
  <si>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</si>
  <si>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</si>
  <si>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</si>
  <si>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</si>
  <si>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</si>
  <si>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</si>
  <si>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</si>
  <si>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</si>
  <si>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</si>
  <si>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</si>
  <si>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</si>
  <si>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</si>
  <si>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</si>
  <si>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</si>
  <si>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</si>
  <si>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</si>
  <si>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</si>
  <si>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</si>
  <si>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</si>
  <si>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</si>
  <si>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</si>
  <si>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</si>
  <si>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</si>
  <si>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</si>
  <si>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</si>
  <si>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</si>
  <si>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</si>
  <si>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</si>
  <si>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</si>
  <si>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</si>
  <si>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</si>
  <si>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</si>
  <si>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</si>
  <si>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</si>
  <si>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</si>
  <si>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</si>
  <si>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</si>
  <si>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</si>
  <si>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</si>
  <si>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</si>
  <si>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</si>
  <si>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</si>
  <si>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</si>
  <si>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</si>
  <si>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</si>
  <si>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</si>
  <si>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</si>
  <si>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</si>
  <si>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</si>
  <si>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</si>
  <si>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</si>
  <si>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</si>
  <si>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</si>
  <si>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</si>
  <si>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</si>
  <si>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</si>
  <si>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</si>
  <si>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</si>
  <si>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</si>
  <si>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</si>
  <si>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</si>
  <si>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</si>
  <si>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</si>
  <si>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</si>
  <si>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</si>
  <si>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</si>
  <si>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</si>
  <si>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</si>
  <si>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</si>
  <si>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</si>
  <si>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</si>
  <si>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</si>
  <si>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</si>
  <si>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</si>
  <si>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</si>
  <si>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</si>
  <si>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</si>
  <si>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</si>
  <si>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</si>
  <si>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</si>
  <si>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</si>
  <si>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</si>
  <si>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</si>
  <si>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</si>
  <si>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</si>
  <si>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</si>
  <si>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</si>
  <si>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</si>
  <si>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</si>
  <si>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</si>
  <si>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</si>
  <si>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</si>
  <si>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</si>
  <si>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</si>
  <si>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</si>
  <si>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</si>
  <si>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</si>
  <si>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</si>
  <si>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</si>
  <si>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</si>
  <si>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</si>
  <si>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</si>
  <si>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</si>
  <si>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</si>
  <si>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</si>
  <si>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</si>
  <si>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</si>
  <si>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</si>
  <si>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</si>
  <si>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</si>
  <si>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</si>
  <si>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</si>
  <si>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</si>
  <si>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</si>
  <si>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</si>
  <si>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</si>
  <si>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</si>
  <si>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</si>
  <si>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</si>
  <si>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</si>
  <si>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</si>
  <si>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</si>
  <si>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</si>
  <si>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</si>
  <si>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</si>
  <si>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</si>
  <si>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</si>
  <si>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</si>
  <si>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</si>
  <si>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</si>
  <si>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</si>
  <si>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</si>
  <si>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</si>
  <si>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</si>
  <si>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</si>
  <si>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</si>
  <si>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</si>
  <si>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</si>
  <si>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</si>
  <si>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</si>
  <si>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</si>
  <si>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</si>
  <si>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</si>
  <si>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</si>
  <si>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</si>
  <si>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</si>
  <si>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</si>
  <si>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</si>
  <si>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</si>
  <si>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</si>
  <si>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</si>
  <si>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</si>
  <si>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</si>
  <si>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</si>
  <si>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</si>
  <si>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</si>
  <si>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</si>
  <si>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</si>
  <si>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</si>
  <si>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</si>
  <si>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</si>
  <si>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</si>
  <si>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</si>
  <si>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</si>
  <si>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</si>
  <si>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</si>
  <si>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</si>
  <si>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</si>
  <si>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</si>
  <si>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</si>
  <si>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</si>
  <si>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</si>
  <si>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</si>
  <si>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</si>
  <si>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</si>
  <si>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</si>
  <si>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</si>
  <si>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</si>
  <si>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</si>
  <si>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</si>
  <si>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</si>
  <si>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</si>
  <si>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</si>
  <si>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</si>
  <si>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</si>
  <si>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</si>
  <si>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</si>
  <si>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</si>
  <si>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</si>
  <si>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</si>
  <si>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</si>
  <si>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</si>
  <si>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</si>
  <si>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</si>
  <si>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</si>
  <si>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</si>
  <si>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</si>
  <si>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</si>
  <si>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</si>
  <si>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</si>
  <si>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</si>
  <si>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</si>
  <si>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</si>
  <si>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</si>
  <si>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</si>
  <si>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</si>
  <si>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</si>
  <si>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</si>
  <si>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</si>
  <si>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</si>
  <si>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</si>
  <si>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</si>
  <si>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</si>
  <si>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</si>
  <si>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</si>
  <si>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</si>
  <si>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</si>
  <si>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</si>
  <si>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</si>
  <si>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</si>
  <si>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</si>
  <si>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</si>
  <si>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</si>
  <si>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</si>
  <si>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</si>
  <si>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</si>
  <si>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</si>
  <si>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</si>
  <si>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</si>
  <si>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</si>
  <si>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</si>
  <si>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</si>
  <si>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</si>
  <si>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</si>
  <si>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</si>
  <si>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</si>
  <si>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</si>
  <si>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</si>
  <si>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</si>
  <si>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</si>
  <si>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</si>
  <si>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</si>
  <si>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</si>
  <si>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</si>
  <si>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</si>
  <si>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</si>
  <si>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</si>
  <si>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</si>
  <si>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</si>
  <si>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</si>
  <si>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</si>
  <si>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</si>
  <si>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</si>
  <si>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</si>
  <si>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</si>
  <si>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</si>
  <si>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</si>
  <si>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</si>
  <si>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</si>
  <si>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</si>
  <si>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</si>
  <si>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</si>
  <si>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</si>
  <si>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</si>
  <si>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</si>
  <si>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</si>
  <si>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</si>
  <si>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</si>
  <si>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</si>
  <si>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</si>
  <si>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</si>
  <si>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</si>
  <si>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</si>
  <si>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</si>
  <si>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</si>
  <si>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</si>
  <si>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</si>
  <si>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</si>
  <si>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</si>
  <si>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</si>
  <si>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</si>
  <si>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</si>
  <si>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</si>
  <si>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</si>
  <si>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</si>
  <si>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</si>
  <si>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</si>
  <si>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</si>
  <si>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</si>
  <si>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</si>
  <si>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</si>
  <si>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</si>
  <si>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</si>
  <si>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</si>
  <si>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</si>
  <si>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</si>
  <si>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</si>
  <si>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</si>
  <si>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</si>
  <si>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</si>
  <si>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</si>
  <si>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</si>
  <si>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</si>
  <si>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</si>
  <si>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</si>
  <si>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</si>
  <si>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</si>
  <si>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</si>
  <si>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</si>
  <si>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</si>
  <si>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</si>
  <si>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</si>
  <si>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</si>
  <si>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</si>
  <si>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</si>
  <si>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</si>
  <si>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</si>
  <si>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</si>
  <si>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</si>
  <si>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</si>
  <si>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</si>
  <si>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</si>
  <si>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</si>
  <si>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</si>
  <si>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</si>
  <si>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</si>
  <si>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</si>
  <si>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</si>
  <si>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</si>
  <si>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</si>
  <si>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</si>
  <si>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</si>
  <si>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</si>
  <si>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</si>
  <si>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</si>
  <si>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</si>
  <si>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</si>
  <si>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</si>
  <si>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</si>
  <si>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</si>
  <si>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</si>
  <si>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</si>
  <si>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</si>
  <si>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</si>
  <si>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</si>
  <si>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</si>
  <si>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</si>
  <si>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</si>
  <si>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</si>
  <si>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</si>
  <si>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</si>
  <si>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</si>
  <si>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</si>
  <si>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</si>
  <si>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</si>
  <si>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</si>
  <si>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</si>
  <si>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</si>
  <si>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</si>
  <si>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</si>
  <si>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</si>
  <si>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</si>
  <si>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</si>
  <si>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</si>
  <si>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</si>
  <si>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</si>
  <si>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</si>
  <si>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</si>
  <si>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</si>
  <si>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</si>
  <si>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</si>
  <si>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</si>
  <si>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</si>
  <si>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</si>
  <si>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</si>
  <si>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</si>
  <si>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</si>
  <si>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</si>
  <si>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</si>
  <si>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</si>
  <si>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</si>
  <si>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</si>
  <si>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</si>
  <si>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</si>
  <si>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</si>
  <si>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</si>
  <si>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</si>
  <si>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</si>
  <si>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</si>
  <si>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</si>
  <si>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</si>
  <si>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</si>
  <si>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</si>
  <si>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</si>
  <si>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</si>
  <si>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</si>
  <si>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</si>
  <si>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</si>
  <si>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</si>
  <si>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</si>
  <si>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</si>
  <si>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</si>
  <si>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</si>
  <si>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</si>
  <si>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</si>
  <si>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</si>
  <si>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</si>
  <si>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</si>
  <si>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</si>
  <si>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</si>
  <si>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</si>
  <si>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</si>
  <si>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</si>
  <si>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</si>
  <si>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</si>
  <si>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</si>
  <si>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</si>
  <si>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</si>
  <si>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</si>
  <si>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</si>
  <si>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</si>
  <si>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</si>
  <si>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</si>
  <si>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</si>
  <si>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</si>
  <si>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</si>
  <si>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</si>
  <si>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</si>
  <si>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</si>
  <si>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</si>
  <si>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</si>
  <si>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</si>
  <si>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</si>
  <si>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</si>
  <si>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</si>
  <si>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</si>
  <si>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</si>
  <si>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</si>
  <si>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</si>
  <si>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</si>
  <si>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</si>
  <si>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</si>
  <si>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</si>
  <si>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</si>
  <si>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</si>
  <si>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</si>
  <si>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</si>
  <si>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</si>
  <si>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</si>
  <si>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</si>
  <si>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</si>
  <si>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</si>
  <si>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</si>
  <si>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</si>
  <si>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</si>
  <si>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</si>
  <si>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</si>
  <si>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</si>
  <si>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</si>
  <si>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</si>
  <si>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</si>
  <si>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</si>
  <si>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</si>
  <si>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</si>
  <si>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</si>
  <si>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</si>
  <si>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</si>
  <si>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</si>
  <si>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</si>
  <si>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</si>
  <si>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</si>
  <si>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</si>
  <si>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</si>
  <si>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</si>
  <si>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</si>
  <si>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</si>
  <si>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</si>
  <si>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</si>
  <si>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</si>
  <si>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</si>
  <si>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</si>
  <si>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</si>
  <si>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</si>
  <si>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</si>
  <si>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</si>
  <si>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</si>
  <si>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</si>
  <si>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</si>
  <si>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</si>
  <si>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</si>
  <si>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</si>
  <si>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</si>
  <si>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</si>
  <si>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</si>
  <si>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</si>
  <si>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</si>
  <si>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</si>
  <si>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</si>
  <si>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</si>
  <si>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</si>
  <si>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</si>
  <si>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</si>
  <si>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</si>
  <si>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</si>
  <si>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</si>
  <si>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</si>
  <si>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</si>
  <si>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</si>
  <si>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</si>
  <si>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</si>
  <si>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</si>
  <si>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</si>
  <si>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</si>
  <si>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</si>
  <si>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</si>
  <si>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</si>
  <si>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</si>
  <si>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</si>
  <si>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</si>
  <si>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</si>
  <si>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</si>
  <si>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</si>
  <si>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</si>
  <si>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</si>
  <si>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</si>
  <si>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</si>
  <si>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</si>
  <si>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</si>
  <si>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</si>
  <si>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</si>
  <si>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</si>
  <si>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</si>
  <si>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</si>
  <si>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</si>
  <si>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</si>
  <si>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</si>
  <si>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</si>
  <si>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</si>
  <si>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</si>
  <si>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</si>
  <si>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</si>
  <si>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</si>
  <si>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</si>
  <si>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</si>
  <si>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</si>
  <si>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</si>
  <si>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</si>
  <si>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</si>
  <si>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</si>
  <si>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</si>
  <si>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</si>
  <si>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</si>
  <si>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</si>
  <si>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</si>
  <si>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</si>
  <si>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</si>
  <si>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</si>
  <si>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</si>
  <si>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</si>
  <si>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</si>
  <si>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</si>
  <si>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</si>
  <si>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</si>
  <si>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</si>
  <si>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</si>
  <si>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</si>
  <si>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</si>
  <si>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</si>
  <si>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</si>
  <si>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</si>
  <si>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</si>
  <si>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</si>
  <si>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</si>
  <si>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</si>
  <si>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</si>
  <si>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</si>
  <si>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</si>
  <si>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</si>
  <si>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</si>
  <si>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</si>
  <si>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</si>
  <si>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</si>
  <si>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</si>
  <si>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</si>
  <si>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</si>
  <si>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</si>
  <si>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</si>
  <si>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</si>
  <si>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</si>
  <si>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</si>
  <si>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</si>
  <si>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</si>
  <si>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</si>
  <si>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</si>
  <si>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</si>
  <si>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</si>
  <si>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</si>
  <si>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</si>
  <si>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</si>
  <si>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</si>
  <si>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</si>
  <si>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</si>
  <si>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</si>
  <si>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</si>
  <si>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</si>
  <si>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</si>
  <si>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</si>
  <si>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</si>
  <si>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</si>
  <si>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</si>
  <si>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</si>
  <si>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</si>
  <si>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</si>
  <si>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</si>
  <si>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</si>
  <si>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</si>
  <si>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</si>
  <si>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</si>
  <si>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</si>
  <si>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</si>
  <si>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</si>
  <si>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</si>
  <si>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</si>
  <si>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</si>
  <si>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</si>
  <si>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</si>
  <si>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</si>
  <si>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</si>
  <si>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</si>
  <si>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</si>
  <si>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</si>
  <si>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</si>
  <si>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</si>
  <si>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</si>
  <si>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</si>
  <si>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</si>
  <si>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</si>
  <si>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</si>
  <si>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</si>
  <si>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</si>
  <si>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</si>
  <si>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</si>
  <si>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</si>
  <si>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</si>
  <si>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</si>
  <si>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</si>
  <si>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</si>
  <si>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</si>
  <si>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</si>
  <si>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</si>
  <si>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</si>
  <si>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</si>
  <si>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</si>
  <si>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</si>
  <si>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</si>
  <si>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</si>
  <si>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</si>
  <si>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</si>
  <si>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</si>
  <si>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</si>
  <si>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</si>
  <si>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</si>
  <si>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</si>
  <si>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</si>
  <si>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</si>
  <si>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</si>
  <si>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</si>
  <si>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</si>
  <si>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</si>
  <si>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</si>
  <si>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</si>
  <si>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</si>
  <si>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</si>
  <si>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</si>
  <si>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</si>
  <si>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</si>
  <si>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</si>
  <si>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</si>
  <si>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</si>
  <si>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</si>
  <si>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</si>
  <si>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</si>
  <si>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</si>
  <si>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</si>
  <si>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</si>
  <si>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</si>
  <si>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</si>
  <si>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</si>
  <si>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</si>
  <si>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</si>
  <si>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</si>
  <si>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</si>
  <si>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</si>
  <si>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</si>
  <si>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</si>
  <si>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</si>
  <si>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</si>
  <si>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</si>
  <si>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</si>
  <si>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</si>
  <si>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</si>
  <si>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</si>
  <si>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</si>
  <si>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</si>
  <si>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</si>
  <si>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</si>
  <si>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</si>
  <si>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</si>
  <si>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</si>
  <si>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</si>
  <si>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</si>
  <si>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</si>
  <si>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</si>
  <si>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</si>
  <si>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</si>
  <si>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</si>
  <si>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</si>
  <si>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</si>
  <si>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</si>
  <si>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</si>
  <si>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</si>
  <si>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</si>
  <si>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</si>
  <si>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</si>
  <si>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</si>
  <si>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</si>
  <si>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</si>
  <si>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</si>
  <si>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</si>
  <si>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</si>
  <si>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</si>
  <si>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</si>
  <si>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</si>
  <si>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</si>
  <si>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</si>
  <si>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</si>
  <si>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</si>
  <si>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</si>
  <si>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</si>
  <si>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</si>
  <si>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</si>
  <si>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</si>
  <si>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</si>
  <si>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</si>
  <si>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</si>
  <si>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</si>
  <si>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</si>
  <si>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</si>
  <si>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</si>
  <si>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</si>
  <si>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</si>
  <si>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</si>
  <si>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</si>
  <si>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</si>
  <si>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</si>
  <si>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</si>
  <si>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</si>
  <si>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</si>
  <si>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</si>
  <si>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</si>
  <si>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</si>
  <si>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</si>
  <si>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</si>
  <si>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</si>
  <si>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</si>
  <si>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</si>
  <si>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</si>
  <si>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</si>
  <si>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</si>
  <si>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</si>
  <si>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</si>
  <si>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</si>
  <si>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</si>
  <si>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</si>
  <si>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</si>
  <si>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</si>
  <si>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</si>
  <si>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</si>
  <si>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</si>
  <si>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</si>
  <si>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</si>
  <si>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</si>
  <si>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</si>
  <si>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</si>
  <si>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</si>
  <si>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</si>
  <si>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</si>
  <si>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</si>
  <si>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</si>
  <si>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</si>
  <si>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</si>
  <si>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</si>
  <si>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</si>
  <si>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</si>
  <si>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</si>
  <si>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</si>
  <si>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</si>
  <si>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</si>
  <si>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</si>
  <si>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</si>
  <si>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</si>
  <si>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</si>
  <si>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</si>
  <si>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</si>
  <si>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</si>
  <si>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</si>
  <si>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</si>
  <si>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</si>
  <si>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</si>
  <si>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</si>
  <si>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</si>
  <si>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</si>
  <si>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</si>
  <si>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</si>
  <si>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</si>
  <si>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</si>
  <si>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</si>
  <si>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</si>
  <si>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</si>
  <si>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</si>
  <si>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</si>
  <si>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</si>
  <si>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</si>
  <si>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</si>
  <si>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</si>
  <si>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</si>
  <si>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</si>
  <si>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</si>
  <si>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</si>
  <si>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</si>
  <si>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</si>
  <si>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</si>
  <si>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</si>
  <si>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</si>
  <si>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</si>
  <si>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</si>
  <si>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</si>
  <si>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</si>
  <si>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</si>
  <si>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</si>
  <si>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</si>
  <si>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</si>
  <si>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</si>
  <si>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</si>
  <si>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</si>
  <si>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</si>
  <si>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</si>
  <si>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</si>
  <si>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</si>
  <si>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</si>
  <si>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</si>
  <si>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</si>
  <si>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</si>
  <si>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</si>
  <si>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</si>
  <si>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</si>
  <si>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</si>
  <si>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</si>
  <si>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</si>
  <si>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</si>
  <si>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</si>
  <si>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</si>
  <si>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</si>
  <si>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</si>
  <si>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</si>
  <si>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</si>
  <si>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</si>
  <si>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</si>
  <si>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</si>
  <si>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</si>
  <si>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</si>
  <si>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</si>
  <si>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</si>
  <si>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</si>
  <si>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</si>
  <si>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</si>
  <si>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</si>
  <si>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</si>
  <si>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</si>
  <si>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</si>
  <si>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</si>
  <si>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</si>
  <si>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</si>
  <si>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</si>
  <si>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</si>
  <si>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</si>
  <si>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</si>
  <si>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</si>
  <si>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</si>
  <si>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</si>
  <si>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</si>
  <si>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</si>
  <si>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</si>
  <si>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</si>
  <si>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</si>
  <si>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</si>
  <si>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</si>
  <si>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</si>
  <si>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</si>
  <si>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</si>
  <si>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</si>
  <si>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</si>
  <si>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</si>
  <si>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</si>
  <si>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</si>
  <si>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</si>
  <si>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</si>
  <si>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</si>
  <si>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</si>
  <si>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</si>
  <si>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</si>
  <si>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</si>
  <si>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</si>
  <si>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</si>
  <si>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</si>
  <si>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</si>
  <si>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</si>
  <si>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</si>
  <si>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</si>
  <si>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</si>
  <si>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</si>
  <si>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</si>
  <si>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</si>
  <si>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</si>
  <si>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</si>
  <si>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</si>
  <si>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</si>
  <si>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</si>
  <si>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</si>
  <si>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</si>
  <si>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</si>
  <si>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</si>
  <si>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</si>
  <si>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</si>
  <si>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</si>
  <si>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</si>
  <si>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</si>
  <si>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</si>
  <si>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</si>
  <si>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</si>
  <si>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</si>
  <si>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</si>
  <si>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</si>
  <si>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</si>
  <si>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</si>
  <si>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</si>
  <si>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</si>
  <si>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</si>
  <si>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</si>
  <si>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</si>
  <si>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</si>
  <si>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</si>
  <si>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</si>
  <si>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</si>
  <si>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</si>
  <si>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</si>
  <si>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</si>
  <si>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</si>
  <si>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</si>
  <si>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</si>
  <si>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</si>
  <si>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</si>
  <si>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</si>
  <si>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</si>
  <si>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</si>
  <si>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</si>
  <si>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</si>
  <si>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</si>
  <si>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</si>
  <si>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</si>
  <si>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</si>
  <si>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</si>
  <si>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</si>
  <si>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</si>
  <si>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</si>
  <si>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</si>
  <si>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</si>
  <si>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</si>
  <si>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</si>
  <si>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</si>
  <si>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</si>
  <si>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</si>
  <si>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</si>
  <si>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</si>
  <si>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</si>
  <si>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</si>
  <si>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</si>
  <si>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</si>
  <si>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</si>
  <si>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</si>
  <si>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</si>
  <si>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</si>
  <si>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</si>
  <si>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</si>
  <si>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</si>
  <si>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</si>
  <si>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</si>
  <si>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</si>
  <si>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</si>
  <si>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</si>
  <si>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</si>
  <si>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</si>
  <si>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</si>
  <si>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</si>
  <si>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</si>
  <si>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</si>
  <si>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</si>
  <si>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</si>
  <si>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</si>
  <si>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</si>
  <si>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</si>
  <si>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</si>
  <si>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</si>
  <si>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</si>
  <si>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</si>
  <si>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</si>
  <si>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</si>
  <si>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</si>
  <si>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</si>
  <si>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</si>
  <si>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</si>
  <si>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</si>
  <si>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</si>
  <si>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</si>
  <si>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</si>
  <si>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</si>
  <si>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</si>
  <si>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</si>
  <si>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</si>
  <si>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</si>
  <si>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</si>
  <si>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</si>
  <si>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</si>
  <si>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</si>
  <si>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</si>
  <si>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</si>
  <si>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</si>
  <si>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</si>
  <si>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</si>
  <si>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</si>
  <si>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</si>
  <si>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</si>
  <si>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</si>
  <si>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</si>
  <si>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</si>
  <si>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</si>
  <si>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</si>
  <si>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</si>
  <si>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</si>
  <si>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</si>
  <si>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</si>
  <si>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</si>
  <si>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</si>
  <si>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</si>
  <si>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</si>
  <si>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</si>
  <si>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</si>
  <si>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</si>
  <si>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</si>
  <si>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</si>
  <si>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</si>
  <si>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</si>
  <si>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</si>
  <si>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</si>
  <si>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</si>
  <si>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</si>
  <si>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</si>
  <si>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</si>
  <si>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</si>
  <si>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</si>
  <si>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</si>
  <si>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</si>
  <si>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</si>
  <si>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</si>
  <si>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</si>
  <si>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</si>
  <si>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</si>
  <si>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</si>
  <si>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</si>
  <si>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</si>
  <si>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</si>
  <si>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</si>
  <si>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</si>
  <si>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</si>
  <si>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</si>
  <si>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</si>
  <si>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</si>
  <si>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</si>
  <si>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</si>
  <si>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</si>
  <si>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</si>
  <si>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</si>
  <si>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</si>
  <si>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</si>
  <si>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</si>
  <si>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</si>
  <si>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</si>
  <si>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</si>
  <si>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</si>
  <si>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</si>
  <si>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</si>
  <si>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</si>
  <si>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</si>
  <si>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</si>
  <si>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</si>
  <si>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</si>
  <si>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</si>
  <si>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</si>
  <si>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</si>
  <si>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</si>
  <si>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</si>
  <si>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</si>
  <si>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</si>
  <si>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</si>
  <si>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</si>
  <si>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</si>
  <si>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</si>
  <si>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</si>
  <si>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</si>
  <si>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</si>
  <si>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</si>
  <si>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</si>
  <si>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</si>
  <si>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</si>
  <si>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</si>
  <si>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</si>
  <si>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</si>
  <si>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</si>
  <si>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</si>
  <si>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</si>
  <si>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</si>
  <si>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</si>
  <si>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</si>
  <si>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</si>
  <si>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</si>
  <si>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</si>
  <si>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</si>
  <si>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</si>
  <si>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</si>
  <si>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</si>
  <si>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</si>
  <si>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</si>
  <si>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</si>
  <si>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</si>
  <si>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</si>
  <si>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</si>
  <si>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</si>
  <si>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</si>
  <si>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</si>
  <si>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</si>
  <si>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</si>
  <si>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</si>
  <si>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</si>
  <si>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</si>
  <si>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</si>
  <si>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</si>
  <si>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</si>
  <si>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</si>
  <si>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</si>
  <si>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</si>
  <si>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</si>
  <si>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</si>
  <si>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</si>
  <si>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</si>
  <si>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</si>
  <si>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</si>
  <si>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</si>
  <si>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</si>
  <si>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</si>
  <si>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</si>
  <si>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</si>
  <si>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</si>
  <si>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</si>
  <si>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</si>
  <si>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</si>
  <si>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</si>
  <si>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</si>
  <si>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</si>
  <si>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</si>
  <si>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</si>
  <si>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</si>
  <si>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</si>
  <si>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</si>
  <si>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</si>
  <si>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</si>
  <si>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</si>
  <si>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</si>
  <si>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</si>
  <si>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</si>
  <si>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</si>
  <si>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</si>
  <si>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</si>
  <si>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</si>
  <si>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</si>
  <si>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</si>
  <si>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</si>
  <si>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</si>
  <si>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</si>
  <si>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</si>
  <si>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</si>
  <si>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</si>
  <si>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</si>
  <si>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</si>
  <si>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</si>
  <si>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</si>
  <si>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</si>
  <si>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</si>
  <si>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</si>
  <si>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</si>
  <si>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</si>
  <si>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</si>
  <si>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</si>
  <si>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</si>
  <si>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</si>
  <si>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</si>
  <si>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</si>
  <si>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</si>
  <si>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</si>
  <si>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</si>
  <si>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</si>
  <si>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</si>
  <si>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</si>
  <si>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</si>
  <si>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</si>
  <si>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</si>
  <si>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</si>
  <si>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</si>
  <si>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</si>
  <si>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</si>
  <si>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</si>
  <si>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</si>
  <si>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</si>
  <si>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</si>
  <si>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</si>
  <si>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</si>
  <si>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</si>
  <si>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</si>
  <si>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</si>
  <si>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</si>
  <si>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</si>
  <si>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</si>
  <si>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</si>
  <si>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</si>
  <si>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</si>
  <si>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</si>
  <si>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</si>
  <si>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</si>
  <si>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</si>
  <si>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</si>
  <si>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</si>
  <si>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</si>
  <si>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</si>
  <si>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</si>
  <si>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</si>
  <si>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</si>
  <si>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</si>
  <si>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</si>
  <si>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</si>
  <si>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</si>
  <si>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</si>
  <si>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</si>
  <si>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</si>
  <si>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</si>
  <si>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</si>
  <si>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</si>
  <si>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</si>
  <si>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</si>
  <si>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</si>
  <si>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</si>
  <si>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</si>
  <si>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</si>
  <si>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</si>
  <si>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</si>
  <si>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</si>
  <si>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</si>
  <si>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</si>
  <si>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</si>
  <si>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</si>
  <si>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</si>
  <si>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</si>
  <si>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</si>
  <si>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</si>
  <si>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</si>
  <si>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</si>
  <si>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</si>
  <si>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</si>
  <si>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</si>
  <si>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</si>
  <si>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</si>
  <si>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</si>
  <si>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</si>
  <si>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</si>
  <si>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</si>
  <si>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</si>
  <si>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</si>
  <si>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</si>
  <si>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</si>
  <si>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</si>
  <si>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</si>
  <si>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</si>
  <si>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</si>
  <si>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</si>
  <si>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</si>
  <si>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</si>
  <si>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</si>
  <si>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</si>
  <si>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</si>
  <si>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</si>
  <si>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</si>
  <si>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</si>
  <si>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</si>
  <si>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</si>
  <si>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</si>
  <si>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</si>
  <si>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</si>
  <si>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</si>
  <si>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</si>
  <si>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</si>
  <si>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</si>
  <si>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</si>
  <si>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</si>
  <si>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</si>
  <si>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</si>
  <si>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</si>
  <si>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</si>
  <si>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</si>
  <si>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</si>
  <si>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</si>
  <si>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</si>
  <si>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</si>
  <si>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</si>
  <si>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</si>
  <si>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</si>
  <si>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</si>
  <si>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</si>
  <si>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</si>
  <si>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</si>
  <si>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</si>
  <si>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</si>
  <si>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</si>
  <si>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</si>
  <si>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</si>
  <si>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</si>
  <si>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</si>
  <si>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</si>
  <si>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</si>
  <si>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</si>
  <si>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</si>
  <si>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</si>
  <si>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</si>
  <si>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</si>
  <si>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</si>
  <si>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</si>
  <si>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</si>
  <si>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</si>
  <si>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</si>
  <si>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</si>
  <si>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</si>
  <si>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</si>
  <si>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</si>
  <si>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</si>
  <si>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</si>
  <si>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</si>
  <si>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</si>
  <si>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</si>
  <si>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</si>
  <si>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</si>
  <si>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</si>
  <si>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</si>
  <si>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</si>
  <si>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</si>
  <si>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</si>
  <si>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</si>
  <si>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</si>
  <si>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</si>
  <si>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</si>
  <si>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</si>
  <si>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</si>
  <si>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</si>
  <si>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</si>
  <si>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</si>
  <si>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</si>
  <si>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</si>
  <si>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</si>
  <si>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</si>
  <si>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</si>
  <si>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</si>
  <si>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</si>
  <si>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</si>
  <si>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</si>
  <si>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</si>
  <si>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</si>
  <si>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</si>
  <si>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</si>
  <si>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</si>
  <si>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</si>
  <si>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</si>
  <si>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</si>
  <si>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</si>
  <si>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</si>
  <si>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</si>
  <si>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</si>
  <si>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</si>
  <si>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</si>
  <si>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</si>
  <si>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</si>
  <si>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</si>
  <si>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</si>
  <si>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</si>
  <si>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</si>
  <si>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</si>
  <si>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</si>
  <si>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</si>
  <si>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</si>
  <si>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</si>
  <si>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</si>
  <si>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</si>
  <si>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</si>
  <si>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</si>
  <si>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</si>
  <si>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</si>
  <si>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</si>
  <si>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</si>
  <si>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</si>
  <si>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</si>
  <si>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</si>
  <si>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</si>
  <si>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</si>
  <si>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</si>
  <si>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</si>
  <si>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</si>
  <si>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</si>
  <si>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</si>
  <si>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</si>
  <si>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</si>
  <si>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</si>
  <si>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</si>
  <si>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</si>
  <si>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</si>
  <si>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</si>
  <si>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</si>
  <si>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</si>
  <si>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</si>
  <si>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</si>
  <si>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</si>
  <si>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</si>
  <si>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</si>
  <si>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</si>
  <si>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</si>
  <si>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</si>
  <si>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</si>
  <si>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</si>
  <si>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</si>
  <si>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</si>
  <si>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</si>
  <si>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</si>
  <si>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</si>
  <si>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</si>
  <si>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</si>
  <si>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</si>
  <si>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</si>
  <si>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</si>
  <si>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</si>
  <si>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</si>
  <si>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</si>
  <si>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</si>
  <si>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</si>
  <si>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</si>
  <si>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</si>
  <si>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</si>
  <si>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</si>
  <si>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</si>
  <si>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</si>
  <si>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</si>
  <si>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</si>
  <si>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</si>
  <si>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</si>
  <si>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</si>
  <si>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</si>
  <si>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</si>
  <si>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</si>
  <si>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</si>
  <si>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</si>
  <si>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</si>
  <si>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</si>
  <si>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</si>
  <si>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</si>
  <si>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</si>
  <si>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</si>
  <si>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</si>
  <si>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</si>
  <si>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</si>
  <si>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</si>
  <si>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</si>
  <si>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</si>
  <si>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</si>
  <si>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</si>
  <si>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</si>
  <si>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</si>
  <si>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</si>
  <si>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</si>
  <si>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</si>
  <si>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</si>
  <si>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</si>
  <si>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</si>
  <si>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</si>
  <si>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</si>
  <si>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</si>
  <si>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</si>
  <si>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</si>
  <si>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</si>
  <si>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</si>
  <si>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</si>
  <si>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</si>
  <si>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</si>
  <si>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</si>
  <si>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</si>
  <si>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</si>
  <si>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</si>
  <si>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</si>
  <si>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</si>
  <si>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</si>
  <si>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</si>
  <si>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</si>
  <si>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</si>
  <si>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</si>
  <si>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</si>
  <si>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</si>
  <si>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</si>
  <si>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</si>
  <si>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</si>
  <si>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</si>
  <si>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</si>
  <si>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</si>
  <si>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</si>
  <si>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</si>
  <si>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</si>
  <si>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</si>
  <si>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</si>
  <si>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</si>
  <si>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</si>
  <si>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</si>
  <si>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</si>
  <si>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</si>
  <si>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</si>
  <si>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</si>
  <si>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</si>
  <si>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</si>
  <si>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</si>
  <si>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</si>
  <si>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</si>
  <si>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</si>
  <si>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</si>
  <si>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</si>
  <si>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</si>
  <si>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</si>
  <si>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</si>
  <si>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</si>
  <si>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</si>
  <si>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</si>
  <si>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</si>
  <si>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</si>
  <si>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</si>
  <si>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</si>
  <si>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</si>
  <si>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</si>
  <si>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</si>
  <si>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</si>
  <si>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</si>
  <si>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</si>
  <si>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</si>
  <si>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</si>
  <si>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</si>
  <si>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</si>
  <si>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</si>
  <si>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</si>
  <si>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</si>
  <si>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</si>
  <si>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</si>
  <si>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</si>
  <si>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</si>
  <si>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</si>
  <si>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</si>
  <si>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</si>
  <si>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</si>
  <si>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</si>
  <si>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</si>
  <si>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</si>
  <si>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</si>
  <si>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</si>
  <si>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</si>
  <si>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</si>
  <si>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</si>
  <si>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</si>
  <si>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</si>
  <si>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</si>
  <si>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</si>
  <si>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</si>
  <si>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</si>
  <si>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</si>
  <si>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</si>
  <si>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</si>
  <si>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</si>
  <si>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</si>
  <si>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</si>
  <si>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</si>
  <si>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</si>
  <si>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</si>
  <si>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</si>
  <si>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</si>
  <si>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</si>
  <si>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</si>
  <si>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</si>
  <si>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</si>
  <si>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</si>
  <si>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</si>
  <si>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</si>
  <si>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</si>
  <si>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</si>
  <si>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</si>
  <si>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</si>
  <si>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</si>
  <si>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</si>
  <si>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</si>
  <si>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</si>
  <si>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</si>
  <si>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</si>
  <si>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</si>
  <si>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</si>
  <si>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</si>
  <si>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</si>
  <si>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</si>
  <si>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</si>
  <si>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</si>
  <si>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</si>
  <si>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</si>
  <si>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</si>
  <si>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</si>
  <si>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</si>
  <si>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</si>
  <si>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</si>
  <si>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</si>
  <si>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</si>
  <si>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</si>
  <si>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</si>
  <si>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</si>
  <si>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</si>
  <si>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</si>
  <si>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</si>
  <si>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</si>
  <si>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</si>
  <si>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</si>
  <si>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</si>
  <si>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</si>
  <si>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</si>
  <si>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</si>
  <si>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</si>
  <si>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</si>
  <si>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</si>
  <si>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</si>
  <si>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</si>
  <si>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</si>
  <si>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</si>
  <si>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</si>
  <si>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</si>
  <si>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</si>
  <si>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</si>
  <si>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</si>
  <si>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</si>
  <si>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</si>
  <si>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</si>
  <si>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</si>
  <si>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</si>
  <si>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</si>
  <si>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</si>
  <si>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</si>
  <si>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</si>
  <si>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</si>
  <si>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</si>
  <si>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</si>
  <si>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</si>
  <si>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</si>
  <si>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</si>
  <si>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</si>
  <si>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</si>
  <si>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</si>
  <si>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</si>
  <si>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</si>
  <si>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</si>
  <si>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</si>
  <si>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</si>
  <si>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</si>
  <si>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</si>
  <si>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</si>
  <si>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</si>
  <si>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</si>
  <si>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</si>
  <si>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</si>
  <si>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</si>
  <si>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</si>
  <si>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</si>
  <si>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</si>
  <si>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</si>
  <si>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</si>
  <si>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</si>
  <si>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</si>
  <si>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</si>
  <si>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</si>
  <si>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</si>
  <si>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</si>
  <si>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</si>
  <si>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</si>
  <si>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</si>
  <si>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</si>
  <si>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</si>
  <si>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</si>
  <si>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</si>
  <si>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</si>
  <si>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</si>
  <si>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</si>
  <si>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</si>
  <si>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</si>
  <si>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</si>
  <si>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</si>
  <si>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</si>
  <si>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</si>
  <si>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</si>
  <si>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</si>
  <si>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</si>
  <si>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</si>
  <si>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</si>
  <si>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</si>
  <si>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</si>
  <si>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</si>
  <si>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</si>
  <si>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</si>
  <si>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</si>
  <si>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</si>
  <si>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</si>
  <si>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</si>
  <si>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</si>
  <si>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</si>
  <si>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</si>
  <si>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</si>
  <si>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</si>
  <si>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</si>
  <si>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</si>
  <si>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</si>
  <si>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</si>
  <si>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</si>
  <si>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</si>
  <si>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</si>
  <si>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</si>
  <si>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</si>
  <si>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</si>
  <si>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</si>
  <si>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</si>
  <si>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</si>
  <si>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</si>
  <si>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</si>
  <si>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</si>
  <si>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</si>
  <si>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</si>
  <si>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</si>
  <si>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</si>
  <si>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</si>
  <si>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</si>
  <si>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</si>
  <si>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</si>
  <si>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</si>
  <si>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</si>
  <si>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</si>
  <si>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</si>
  <si>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</si>
  <si>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</si>
  <si>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</si>
  <si>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</si>
  <si>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</si>
  <si>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</si>
  <si>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</si>
  <si>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</si>
  <si>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</si>
  <si>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</si>
  <si>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</si>
  <si>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</si>
  <si>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</si>
  <si>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</si>
  <si>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</si>
  <si>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</si>
  <si>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</si>
  <si>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</si>
  <si>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</si>
  <si>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</si>
  <si>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</si>
  <si>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</si>
  <si>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</si>
  <si>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</si>
  <si>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</si>
  <si>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</si>
  <si>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</si>
  <si>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</si>
  <si>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</si>
  <si>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</si>
  <si>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</si>
  <si>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</si>
  <si>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</si>
  <si>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</si>
  <si>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</si>
  <si>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</si>
  <si>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</si>
  <si>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</si>
  <si>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</si>
  <si>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</si>
  <si>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</si>
  <si>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</si>
  <si>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</si>
  <si>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</si>
  <si>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</si>
  <si>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</si>
  <si>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</si>
  <si>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</si>
  <si>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</si>
  <si>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</si>
  <si>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</si>
  <si>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</si>
  <si>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</si>
  <si>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</si>
  <si>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</si>
  <si>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</si>
  <si>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</si>
  <si>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</si>
  <si>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</si>
  <si>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</si>
  <si>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</si>
  <si>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</si>
  <si>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</si>
  <si>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</si>
  <si>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</si>
  <si>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</si>
  <si>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</si>
  <si>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</si>
  <si>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</si>
  <si>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</si>
  <si>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</si>
  <si>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</si>
  <si>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</si>
  <si>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</si>
  <si>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</si>
  <si>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</si>
  <si>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</si>
  <si>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</si>
  <si>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</si>
  <si>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</si>
  <si>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</si>
  <si>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</si>
  <si>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</si>
  <si>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</si>
  <si>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</si>
  <si>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</si>
  <si>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</si>
  <si>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</si>
  <si>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</si>
  <si>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</si>
  <si>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</si>
  <si>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</si>
  <si>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</si>
  <si>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</si>
  <si>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</si>
  <si>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</si>
  <si>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</si>
  <si>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</si>
  <si>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</si>
  <si>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</si>
  <si>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</si>
  <si>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</si>
  <si>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</si>
  <si>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</si>
  <si>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</si>
  <si>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</si>
  <si>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</si>
  <si>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</si>
  <si>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</si>
  <si>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</si>
  <si>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</si>
  <si>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</si>
  <si>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</si>
  <si>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</si>
  <si>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</si>
  <si>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</si>
  <si>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</si>
  <si>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</si>
  <si>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</si>
  <si>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</si>
  <si>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</si>
  <si>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</si>
  <si>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</si>
  <si>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</si>
  <si>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</si>
  <si>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</si>
  <si>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</si>
  <si>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</si>
  <si>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</si>
  <si>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</si>
  <si>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</si>
  <si>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</si>
  <si>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</si>
  <si>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</si>
  <si>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</si>
  <si>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</si>
  <si>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</si>
  <si>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</si>
  <si>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</si>
  <si>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</si>
  <si>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</si>
  <si>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</si>
  <si>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</si>
  <si>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</si>
  <si>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</si>
  <si>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</si>
  <si>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</si>
  <si>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</si>
  <si>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</si>
  <si>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</si>
  <si>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</si>
  <si>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</si>
  <si>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</si>
  <si>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</si>
  <si>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</si>
  <si>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</si>
  <si>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</si>
  <si>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</si>
  <si>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</si>
  <si>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</si>
  <si>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</si>
  <si>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</si>
  <si>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</si>
  <si>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</si>
  <si>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</si>
  <si>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</si>
  <si>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</si>
  <si>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</si>
  <si>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</si>
  <si>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</si>
  <si>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</si>
  <si>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</si>
  <si>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</si>
  <si>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</si>
  <si>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</si>
  <si>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</si>
  <si>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</si>
  <si>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</si>
  <si>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</si>
  <si>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</si>
  <si>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</si>
  <si>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</si>
  <si>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</si>
  <si>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</si>
  <si>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</si>
  <si>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</si>
  <si>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</si>
  <si>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</si>
  <si>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</si>
  <si>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</si>
  <si>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</si>
  <si>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</si>
  <si>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</si>
  <si>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</si>
  <si>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</si>
  <si>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</si>
  <si>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</si>
  <si>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</si>
  <si>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</si>
  <si>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</si>
  <si>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</si>
  <si>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</si>
  <si>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</si>
  <si>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</si>
  <si>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</si>
  <si>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</si>
  <si>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</si>
  <si>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</si>
  <si>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</si>
  <si>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</si>
  <si>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</si>
  <si>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</si>
  <si>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</si>
  <si>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</si>
  <si>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</si>
  <si>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</si>
  <si>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</si>
  <si>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</si>
  <si>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</si>
  <si>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</si>
  <si>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</si>
  <si>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</si>
  <si>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</si>
  <si>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</si>
  <si>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</si>
  <si>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</si>
  <si>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</si>
  <si>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</si>
  <si>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</si>
  <si>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</si>
  <si>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</si>
  <si>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</si>
  <si>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</si>
  <si>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</si>
  <si>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</si>
  <si>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</si>
  <si>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</si>
  <si>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</si>
  <si>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</si>
  <si>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</si>
  <si>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</si>
  <si>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</si>
  <si>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</si>
  <si>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</si>
  <si>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</si>
  <si>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</si>
  <si>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</si>
  <si>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</si>
  <si>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</si>
  <si>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</si>
  <si>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</si>
  <si>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</si>
  <si>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</si>
  <si>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</si>
  <si>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</si>
  <si>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</si>
  <si>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</si>
  <si>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</si>
  <si>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</si>
  <si>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</si>
  <si>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</si>
  <si>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</si>
  <si>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</si>
  <si>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</si>
  <si>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</si>
  <si>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</si>
  <si>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</si>
  <si>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</si>
  <si>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</si>
  <si>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</si>
  <si>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</si>
  <si>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</si>
  <si>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</si>
  <si>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</si>
  <si>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</si>
  <si>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</si>
  <si>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</si>
  <si>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</si>
  <si>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</si>
  <si>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</si>
  <si>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</si>
  <si>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</si>
  <si>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</si>
  <si>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</si>
  <si>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</si>
  <si>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</si>
  <si>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</si>
  <si>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</si>
  <si>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</si>
  <si>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</si>
  <si>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</si>
  <si>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</si>
  <si>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</si>
  <si>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</si>
  <si>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</si>
  <si>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</si>
  <si>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</si>
  <si>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</si>
  <si>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</si>
  <si>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</si>
  <si>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</si>
  <si>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</si>
  <si>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</si>
  <si>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</si>
  <si>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</si>
  <si>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</si>
  <si>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</si>
  <si>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</si>
  <si>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</si>
  <si>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</si>
  <si>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</si>
  <si>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</si>
  <si>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</si>
  <si>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</si>
  <si>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</si>
  <si>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</si>
  <si>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</si>
  <si>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</si>
  <si>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</si>
  <si>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</si>
  <si>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</si>
  <si>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</si>
  <si>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</si>
  <si>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</si>
  <si>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</si>
  <si>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</si>
  <si>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</si>
  <si>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</si>
  <si>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</si>
  <si>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</si>
  <si>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</si>
  <si>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</si>
  <si>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</si>
  <si>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</si>
  <si>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</si>
  <si>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</si>
  <si>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</si>
  <si>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</si>
  <si>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</si>
  <si>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</si>
  <si>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</si>
  <si>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</si>
  <si>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</si>
  <si>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</si>
  <si>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</si>
  <si>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</si>
  <si>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</si>
  <si>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</si>
  <si>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</si>
  <si>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</si>
  <si>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</si>
  <si>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</si>
  <si>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</si>
  <si>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</si>
  <si>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</si>
  <si>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</si>
  <si>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</si>
  <si>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</si>
  <si>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</si>
  <si>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</si>
  <si>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</si>
  <si>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</si>
  <si>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</si>
  <si>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</si>
  <si>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</si>
  <si>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</si>
  <si>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</si>
  <si>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</si>
  <si>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</si>
  <si>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</si>
  <si>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</si>
  <si>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</si>
  <si>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</si>
  <si>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</si>
  <si>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</si>
  <si>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</si>
  <si>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</si>
  <si>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</si>
  <si>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</si>
  <si>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</si>
  <si>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</si>
  <si>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</si>
  <si>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</si>
  <si>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</si>
  <si>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</si>
  <si>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</si>
  <si>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</si>
  <si>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</si>
  <si>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</si>
  <si>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</si>
  <si>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</si>
  <si>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</si>
  <si>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</si>
  <si>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</si>
  <si>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</si>
  <si>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</si>
  <si>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</si>
  <si>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</si>
  <si>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</si>
  <si>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</si>
  <si>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</si>
  <si>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</si>
  <si>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</si>
  <si>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</si>
  <si>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</si>
  <si>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</si>
  <si>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</si>
  <si>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</si>
  <si>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</si>
  <si>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</si>
  <si>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</si>
  <si>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</si>
  <si>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</si>
  <si>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</si>
  <si>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</si>
  <si>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</si>
  <si>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</si>
  <si>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</si>
  <si>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</si>
  <si>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</si>
  <si>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</si>
  <si>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</si>
  <si>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</si>
  <si>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</si>
  <si>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</si>
  <si>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</si>
  <si>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</si>
  <si>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</si>
  <si>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</si>
  <si>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</si>
  <si>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</si>
  <si>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</si>
  <si>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</si>
  <si>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</si>
  <si>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</si>
  <si>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</si>
  <si>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</si>
  <si>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</si>
  <si>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</si>
  <si>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</si>
  <si>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</si>
  <si>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</si>
  <si>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</si>
  <si>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</si>
  <si>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</si>
  <si>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</si>
  <si>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</si>
  <si>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</si>
  <si>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</si>
  <si>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</si>
  <si>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</si>
  <si>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</si>
  <si>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</si>
  <si>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</si>
  <si>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</si>
  <si>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</si>
  <si>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</si>
  <si>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</si>
  <si>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</si>
  <si>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</si>
  <si>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</si>
  <si>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</si>
  <si>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</si>
  <si>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</si>
  <si>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</si>
  <si>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</si>
  <si>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</si>
  <si>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</si>
  <si>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</si>
  <si>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</si>
  <si>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</si>
  <si>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</si>
  <si>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</si>
  <si>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</si>
  <si>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</si>
  <si>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</si>
  <si>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</si>
  <si>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</si>
  <si>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</si>
  <si>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</si>
  <si>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</si>
  <si>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</si>
  <si>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</si>
  <si>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</si>
  <si>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</si>
  <si>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</si>
  <si>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</si>
  <si>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</si>
  <si>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</si>
  <si>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</si>
  <si>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</si>
  <si>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</si>
  <si>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</si>
  <si>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</si>
  <si>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</si>
  <si>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</si>
  <si>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</si>
  <si>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</si>
  <si>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</si>
  <si>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</si>
  <si>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</si>
  <si>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</si>
  <si>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</si>
  <si>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</si>
  <si>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</si>
  <si>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</si>
  <si>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</si>
  <si>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</si>
  <si>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</si>
  <si>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</si>
  <si>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</si>
  <si>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</si>
  <si>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</si>
  <si>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</si>
  <si>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</si>
  <si>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</si>
  <si>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</si>
  <si>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</si>
  <si>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</si>
  <si>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</si>
  <si>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</si>
  <si>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</si>
  <si>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</si>
  <si>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</si>
  <si>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</si>
  <si>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</si>
  <si>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</si>
  <si>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</si>
  <si>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</si>
  <si>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</si>
  <si>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</si>
  <si>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</si>
  <si>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</si>
  <si>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</si>
  <si>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</si>
  <si>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</si>
  <si>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</si>
  <si>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</si>
  <si>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</si>
  <si>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</si>
  <si>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</si>
  <si>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</si>
  <si>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</si>
  <si>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</si>
  <si>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</si>
  <si>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</si>
  <si>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</si>
  <si>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</si>
  <si>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</si>
  <si>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</si>
  <si>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</si>
  <si>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</si>
  <si>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</si>
  <si>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</si>
  <si>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</si>
  <si>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</si>
  <si>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</si>
  <si>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</si>
  <si>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</si>
  <si>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</si>
  <si>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</si>
  <si>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</si>
  <si>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</si>
  <si>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</si>
  <si>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</si>
  <si>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</si>
  <si>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</si>
  <si>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</si>
  <si>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</si>
  <si>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</si>
  <si>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</si>
  <si>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</si>
  <si>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</si>
  <si>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</si>
  <si>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</si>
  <si>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</si>
  <si>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</si>
  <si>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</si>
  <si>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</si>
  <si>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</si>
  <si>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</si>
  <si>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</si>
  <si>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</si>
  <si>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</si>
  <si>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</si>
  <si>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</si>
  <si>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</si>
  <si>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</si>
  <si>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</si>
  <si>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</si>
  <si>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</si>
  <si>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</si>
  <si>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</si>
  <si>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</si>
  <si>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</si>
  <si>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</si>
  <si>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</si>
  <si>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</si>
  <si>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</si>
  <si>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</si>
  <si>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</si>
  <si>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</si>
  <si>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</si>
  <si>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</si>
  <si>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</si>
  <si>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</si>
  <si>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</si>
  <si>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</si>
  <si>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</si>
  <si>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</si>
  <si>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</si>
  <si>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</si>
  <si>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</si>
  <si>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</si>
  <si>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</si>
  <si>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</si>
  <si>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</si>
  <si>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</si>
  <si>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</si>
  <si>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</si>
  <si>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</si>
  <si>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</si>
  <si>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</si>
  <si>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</si>
  <si>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</si>
  <si>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</si>
  <si>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</si>
  <si>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</si>
  <si>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</si>
  <si>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</si>
  <si>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</si>
  <si>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</si>
  <si>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</si>
  <si>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</si>
  <si>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</si>
  <si>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</si>
  <si>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</si>
  <si>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</si>
  <si>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</si>
  <si>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</si>
  <si>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</si>
  <si>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</si>
  <si>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</si>
  <si>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</si>
  <si>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</si>
  <si>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</si>
  <si>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</si>
  <si>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</si>
  <si>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</si>
  <si>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</si>
  <si>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</si>
  <si>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</si>
  <si>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</si>
  <si>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</si>
  <si>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</si>
  <si>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</si>
  <si>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</si>
  <si>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</si>
  <si>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</si>
  <si>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</si>
  <si>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</si>
  <si>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</si>
  <si>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</si>
  <si>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</si>
  <si>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</si>
  <si>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</si>
  <si>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</si>
  <si>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</si>
  <si>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</si>
  <si>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</si>
  <si>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</si>
  <si>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</si>
  <si>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</si>
  <si>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</si>
  <si>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</si>
  <si>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</si>
  <si>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</si>
  <si>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</si>
  <si>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</si>
  <si>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</si>
  <si>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</si>
  <si>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</si>
  <si>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</si>
  <si>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</si>
  <si>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</si>
  <si>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</si>
  <si>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</si>
  <si>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</si>
  <si>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</si>
  <si>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</si>
  <si>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</si>
  <si>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</si>
  <si>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</si>
  <si>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</si>
  <si>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</si>
  <si>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</si>
  <si>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</si>
  <si>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</si>
  <si>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</si>
  <si>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</si>
  <si>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</si>
  <si>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</si>
  <si>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</si>
  <si>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</si>
  <si>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</si>
  <si>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</si>
  <si>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</si>
  <si>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</si>
  <si>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</si>
  <si>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</si>
  <si>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</si>
  <si>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</si>
  <si>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</si>
  <si>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</si>
  <si>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</si>
  <si>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</si>
  <si>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</si>
  <si>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</si>
  <si>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</si>
  <si>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</si>
  <si>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</si>
  <si>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</si>
  <si>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</si>
  <si>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</si>
  <si>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</si>
  <si>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</si>
  <si>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</si>
  <si>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</si>
  <si>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</si>
  <si>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</si>
  <si>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</si>
  <si>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</si>
  <si>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</si>
  <si>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</si>
  <si>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</si>
  <si>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</si>
  <si>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</si>
  <si>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</si>
  <si>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</si>
  <si>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</si>
  <si>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</si>
  <si>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</si>
  <si>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</si>
  <si>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</si>
  <si>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</si>
  <si>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</si>
  <si>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</si>
  <si>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</si>
  <si>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</si>
  <si>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</si>
  <si>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</si>
  <si>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</si>
  <si>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</si>
  <si>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</si>
  <si>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</si>
  <si>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</si>
  <si>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</si>
  <si>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</si>
  <si>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</si>
  <si>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</si>
  <si>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</si>
  <si>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</si>
  <si>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</si>
  <si>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</si>
  <si>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</si>
  <si>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</si>
  <si>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</si>
  <si>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</si>
  <si>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</si>
  <si>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</si>
  <si>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</si>
  <si>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</si>
  <si>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</si>
  <si>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</si>
  <si>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</si>
  <si>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</si>
  <si>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</si>
  <si>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</si>
  <si>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</si>
  <si>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</si>
  <si>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</si>
  <si>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</si>
  <si>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</si>
  <si>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</si>
  <si>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</si>
  <si>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</si>
  <si>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</si>
  <si>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</si>
  <si>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</si>
  <si>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</si>
  <si>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</si>
  <si>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</si>
  <si>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</si>
  <si>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</si>
  <si>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</si>
  <si>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</si>
  <si>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</si>
  <si>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</si>
  <si>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</si>
  <si>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</si>
  <si>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</si>
  <si>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</si>
  <si>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</si>
  <si>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</si>
  <si>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</si>
  <si>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</si>
  <si>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</si>
  <si>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</si>
  <si>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</si>
  <si>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</si>
  <si>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</si>
  <si>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</si>
  <si>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</si>
  <si>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</si>
  <si>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</si>
  <si>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</si>
  <si>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</si>
  <si>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</si>
  <si>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</si>
  <si>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</si>
  <si>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</si>
  <si>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</si>
  <si>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</si>
  <si>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</si>
  <si>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</si>
  <si>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</si>
  <si>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</si>
  <si>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</si>
  <si>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</si>
  <si>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</si>
  <si>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</si>
  <si>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</si>
  <si>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</si>
  <si>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</si>
  <si>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</si>
  <si>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</si>
  <si>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</si>
  <si>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</si>
  <si>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</si>
  <si>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</si>
  <si>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</si>
  <si>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</si>
  <si>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</si>
  <si>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</si>
  <si>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</si>
  <si>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</si>
  <si>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</si>
  <si>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</si>
  <si>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</si>
  <si>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</si>
  <si>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</si>
  <si>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</si>
  <si>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</si>
  <si>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</si>
  <si>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</si>
  <si>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</si>
  <si>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</si>
  <si>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</si>
  <si>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</si>
  <si>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</si>
  <si>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</si>
  <si>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</si>
  <si>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</si>
  <si>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</si>
  <si>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</si>
  <si>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</si>
  <si>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</si>
  <si>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</si>
  <si>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</si>
  <si>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</si>
  <si>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</si>
  <si>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</si>
  <si>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</si>
  <si>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</si>
  <si>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</si>
  <si>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</si>
  <si>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</si>
  <si>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</si>
  <si>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</si>
  <si>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</si>
  <si>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</si>
  <si>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</si>
  <si>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</si>
  <si>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</si>
  <si>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</si>
  <si>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</si>
  <si>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</si>
  <si>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</si>
  <si>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</si>
  <si>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</si>
  <si>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</si>
  <si>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</si>
  <si>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</si>
  <si>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</si>
  <si>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</si>
  <si>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</si>
  <si>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</si>
  <si>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</si>
  <si>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</si>
  <si>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</si>
  <si>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</si>
  <si>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</si>
  <si>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</si>
  <si>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</si>
  <si>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</si>
  <si>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</si>
  <si>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</si>
  <si>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</si>
  <si>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</si>
  <si>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</si>
  <si>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</si>
  <si>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</si>
  <si>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</si>
  <si>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</si>
  <si>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</si>
  <si>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</si>
  <si>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</si>
  <si>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</si>
  <si>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</si>
  <si>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</si>
  <si>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</si>
  <si>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</si>
  <si>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</si>
  <si>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</si>
  <si>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</si>
  <si>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</si>
  <si>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</si>
  <si>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</si>
  <si>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</si>
  <si>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</si>
  <si>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</si>
  <si>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</si>
  <si>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</si>
  <si>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</si>
  <si>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</si>
  <si>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</si>
  <si>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</si>
  <si>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</si>
  <si>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</si>
  <si>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</si>
  <si>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</si>
  <si>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</si>
  <si>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</si>
  <si>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</si>
  <si>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</si>
  <si>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</si>
  <si>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</si>
  <si>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</si>
  <si>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</si>
  <si>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</si>
  <si>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</si>
  <si>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</si>
  <si>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</si>
  <si>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</si>
  <si>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</si>
  <si>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</si>
  <si>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</si>
  <si>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</si>
  <si>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</si>
  <si>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</si>
  <si>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</si>
  <si>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</si>
  <si>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</si>
  <si>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</si>
  <si>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</si>
  <si>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</si>
  <si>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</si>
  <si>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</si>
  <si>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</si>
  <si>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</si>
  <si>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</si>
  <si>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</si>
  <si>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</si>
  <si>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</si>
  <si>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</si>
  <si>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</si>
  <si>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</si>
  <si>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</si>
  <si>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</si>
  <si>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</si>
  <si>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</si>
  <si>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</si>
  <si>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</si>
  <si>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</si>
  <si>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</si>
  <si>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</si>
  <si>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</si>
  <si>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</si>
  <si>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</si>
  <si>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</si>
  <si>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</si>
  <si>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</si>
  <si>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</si>
  <si>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</si>
  <si>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</si>
  <si>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</si>
  <si>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</si>
  <si>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</si>
  <si>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</si>
  <si>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</si>
  <si>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</si>
  <si>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</si>
  <si>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</si>
  <si>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</si>
  <si>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</si>
  <si>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</si>
  <si>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</si>
  <si>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</si>
  <si>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</si>
  <si>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</si>
  <si>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</si>
  <si>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</si>
  <si>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</si>
  <si>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</si>
  <si>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</si>
  <si>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</si>
  <si>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</si>
  <si>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</si>
  <si>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</si>
  <si>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</si>
  <si>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</si>
  <si>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</si>
  <si>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</si>
  <si>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</si>
  <si>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</si>
  <si>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</si>
  <si>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</si>
  <si>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</si>
  <si>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</si>
  <si>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</si>
  <si>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</si>
  <si>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</si>
  <si>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</si>
  <si>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</si>
  <si>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</si>
  <si>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</si>
  <si>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</si>
  <si>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</si>
  <si>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</si>
  <si>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</si>
  <si>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</si>
  <si>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</si>
  <si>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</si>
  <si>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</si>
  <si>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</si>
  <si>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</si>
  <si>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</si>
  <si>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</si>
  <si>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</si>
  <si>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</si>
  <si>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</si>
  <si>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</si>
  <si>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</si>
  <si>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</si>
  <si>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</si>
  <si>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</si>
  <si>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</si>
  <si>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</si>
  <si>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</si>
  <si>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</si>
  <si>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</si>
  <si>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</si>
  <si>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</si>
  <si>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</si>
  <si>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</si>
  <si>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</si>
  <si>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</si>
  <si>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</si>
  <si>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</si>
  <si>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</si>
  <si>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</si>
  <si>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</si>
  <si>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</si>
  <si>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</si>
  <si>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</si>
  <si>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</si>
  <si>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</si>
  <si>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</si>
  <si>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</si>
  <si>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</si>
  <si>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</si>
  <si>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</si>
  <si>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</si>
  <si>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</si>
  <si>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</si>
  <si>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</si>
  <si>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</si>
  <si>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</si>
  <si>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</si>
  <si>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</si>
  <si>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</si>
  <si>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</si>
  <si>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</si>
  <si>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</si>
  <si>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</si>
  <si>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</si>
  <si>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</si>
  <si>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</si>
  <si>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</si>
  <si>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</si>
  <si>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</si>
  <si>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</si>
  <si>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</si>
  <si>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</si>
  <si>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</si>
  <si>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</si>
  <si>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</si>
  <si>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</si>
  <si>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</si>
  <si>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</si>
  <si>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</si>
  <si>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</si>
  <si>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</si>
  <si>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</si>
  <si>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</si>
  <si>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</si>
  <si>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</si>
  <si>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</si>
  <si>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</si>
  <si>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</si>
  <si>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</si>
  <si>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</si>
  <si>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</si>
  <si>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</si>
  <si>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</si>
  <si>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</si>
  <si>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</si>
  <si>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</si>
  <si>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</si>
  <si>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</si>
  <si>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</si>
  <si>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</si>
  <si>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</si>
  <si>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</si>
  <si>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</si>
  <si>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</si>
  <si>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</si>
  <si>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</si>
  <si>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</si>
  <si>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</si>
  <si>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</si>
  <si>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</si>
  <si>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</si>
  <si>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</si>
  <si>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</si>
  <si>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</si>
  <si>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</si>
  <si>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</si>
  <si>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</si>
  <si>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</si>
  <si>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</si>
  <si>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</si>
  <si>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</si>
  <si>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</si>
  <si>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</si>
  <si>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</si>
  <si>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</si>
  <si>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</si>
  <si>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</si>
  <si>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</si>
  <si>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</si>
  <si>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</si>
  <si>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</si>
  <si>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</si>
  <si>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</si>
  <si>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</si>
  <si>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</si>
  <si>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</si>
  <si>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</si>
  <si>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</si>
  <si>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</si>
  <si>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</si>
  <si>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</si>
  <si>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</si>
  <si>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</si>
  <si>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</si>
  <si>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</si>
  <si>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</si>
  <si>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</si>
  <si>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</si>
  <si>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</si>
  <si>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</si>
  <si>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</si>
  <si>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</si>
  <si>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</si>
  <si>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</si>
  <si>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</si>
  <si>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</si>
  <si>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</si>
  <si>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</si>
  <si>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</si>
  <si>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</si>
  <si>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</si>
  <si>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</si>
  <si>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</si>
  <si>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</si>
  <si>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</si>
  <si>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</si>
  <si>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</si>
  <si>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</si>
  <si>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</si>
  <si>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</si>
  <si>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</si>
  <si>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</si>
  <si>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</si>
  <si>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</si>
  <si>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</si>
  <si>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</si>
  <si>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</si>
  <si>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</si>
  <si>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</si>
  <si>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</si>
  <si>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</si>
  <si>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</si>
  <si>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</si>
  <si>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</si>
  <si>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</si>
  <si>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</si>
  <si>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</si>
  <si>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</si>
  <si>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</si>
  <si>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</si>
  <si>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</si>
  <si>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</si>
  <si>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</si>
  <si>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</si>
  <si>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</si>
  <si>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</si>
  <si>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</si>
  <si>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</si>
  <si>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</si>
  <si>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</si>
  <si>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</si>
  <si>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</si>
  <si>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</si>
  <si>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</si>
  <si>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</si>
  <si>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</si>
  <si>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</si>
  <si>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</si>
  <si>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</si>
  <si>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</si>
  <si>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</si>
  <si>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</si>
  <si>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</si>
  <si>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</si>
  <si>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</si>
  <si>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</si>
  <si>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</si>
  <si>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</si>
  <si>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</si>
  <si>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</si>
  <si>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</si>
  <si>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</si>
  <si>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</si>
  <si>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</si>
  <si>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</si>
  <si>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</si>
  <si>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</si>
  <si>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</si>
  <si>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</si>
  <si>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</si>
  <si>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</si>
  <si>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</si>
  <si>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</si>
  <si>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</si>
  <si>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</si>
  <si>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</si>
  <si>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</si>
  <si>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</si>
  <si>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</si>
  <si>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</si>
  <si>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</si>
  <si>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</si>
  <si>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</si>
  <si>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</si>
  <si>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</si>
  <si>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</si>
  <si>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</si>
  <si>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</si>
  <si>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</si>
  <si>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</si>
  <si>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</si>
  <si>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</si>
  <si>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</si>
  <si>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</si>
  <si>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</si>
  <si>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</si>
  <si>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</si>
  <si>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</si>
  <si>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</si>
  <si>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</si>
  <si>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</si>
  <si>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</si>
  <si>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</si>
  <si>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</si>
  <si>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</si>
  <si>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</si>
  <si>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</si>
  <si>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</si>
  <si>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</si>
  <si>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</si>
  <si>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</si>
  <si>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</si>
  <si>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</si>
  <si>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</si>
  <si>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</si>
  <si>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</si>
  <si>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</si>
  <si>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</si>
  <si>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</si>
  <si>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</si>
  <si>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</si>
  <si>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</si>
  <si>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</si>
  <si>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</si>
  <si>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</si>
  <si>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</si>
  <si>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</si>
  <si>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</si>
  <si>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</si>
  <si>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</si>
  <si>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</si>
  <si>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</si>
  <si>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</si>
  <si>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</si>
  <si>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</si>
  <si>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</si>
  <si>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</si>
  <si>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</si>
  <si>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</si>
  <si>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</si>
  <si>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</si>
  <si>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</si>
  <si>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</si>
  <si>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</si>
  <si>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</si>
  <si>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</si>
  <si>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</si>
  <si>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</si>
  <si>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</si>
  <si>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</si>
  <si>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</si>
  <si>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</si>
  <si>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</si>
  <si>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</si>
  <si>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</si>
  <si>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</si>
  <si>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</si>
  <si>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</si>
  <si>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</si>
  <si>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</si>
  <si>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</si>
  <si>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</si>
  <si>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</si>
  <si>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</si>
  <si>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</si>
  <si>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</si>
  <si>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</si>
  <si>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</si>
  <si>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</si>
  <si>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</si>
  <si>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</si>
  <si>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</si>
  <si>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</si>
  <si>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</si>
  <si>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</si>
  <si>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</si>
  <si>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</si>
  <si>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</si>
  <si>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</si>
  <si>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</si>
  <si>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</si>
  <si>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</si>
  <si>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</si>
  <si>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</si>
  <si>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</si>
  <si>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</si>
  <si>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</si>
  <si>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</si>
  <si>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</si>
  <si>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</si>
  <si>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</si>
  <si>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</si>
  <si>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</si>
  <si>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</si>
  <si>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</si>
  <si>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</si>
  <si>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</si>
  <si>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</si>
  <si>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</si>
  <si>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</si>
  <si>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</si>
  <si>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</si>
  <si>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</si>
  <si>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</si>
  <si>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</si>
  <si>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</si>
  <si>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</si>
  <si>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</si>
  <si>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</si>
  <si>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</si>
  <si>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</si>
  <si>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</si>
  <si>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</si>
  <si>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</si>
  <si>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</si>
  <si>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</si>
  <si>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</si>
  <si>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</si>
  <si>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</si>
  <si>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</si>
  <si>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</si>
  <si>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</si>
  <si>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</si>
  <si>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</si>
  <si>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</si>
  <si>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</si>
  <si>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</si>
  <si>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</si>
  <si>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</si>
  <si>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</si>
  <si>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</si>
  <si>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</si>
  <si>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</si>
  <si>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</si>
  <si>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</si>
  <si>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</si>
  <si>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</si>
  <si>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</si>
  <si>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</si>
  <si>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</si>
  <si>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</si>
  <si>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</si>
  <si>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</si>
  <si>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</si>
  <si>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</si>
  <si>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</si>
  <si>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</si>
  <si>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</si>
  <si>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</si>
  <si>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</si>
  <si>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</si>
  <si>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</si>
  <si>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</si>
  <si>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</si>
  <si>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</si>
  <si>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</si>
  <si>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</si>
  <si>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</si>
  <si>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</si>
  <si>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</si>
  <si>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</si>
  <si>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</si>
  <si>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</si>
  <si>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</si>
  <si>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</si>
  <si>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</si>
  <si>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</si>
  <si>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</si>
  <si>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</si>
  <si>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</si>
  <si>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</si>
  <si>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</si>
  <si>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</si>
  <si>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</si>
  <si>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</si>
  <si>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</si>
  <si>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</si>
  <si>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</si>
  <si>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</si>
  <si>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</si>
  <si>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</si>
  <si>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</si>
  <si>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</si>
  <si>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</si>
  <si>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</si>
  <si>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</si>
  <si>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</si>
  <si>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</si>
  <si>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</si>
  <si>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</si>
  <si>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</si>
  <si>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</si>
  <si>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</si>
  <si>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</si>
  <si>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</si>
  <si>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</si>
  <si>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</si>
  <si>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</si>
  <si>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</si>
  <si>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</si>
  <si>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</si>
  <si>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</si>
  <si>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</si>
  <si>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</si>
  <si>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</si>
  <si>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</si>
  <si>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</si>
  <si>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</si>
  <si>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</si>
  <si>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</si>
  <si>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</si>
  <si>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</si>
  <si>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</si>
  <si>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</si>
  <si>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</si>
  <si>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</si>
  <si>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</si>
  <si>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</si>
  <si>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</si>
  <si>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</si>
  <si>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</si>
  <si>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</si>
  <si>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</si>
  <si>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</si>
  <si>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</si>
  <si>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</si>
  <si>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</si>
  <si>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</si>
  <si>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</si>
  <si>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</si>
  <si>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</si>
  <si>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</si>
  <si>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</si>
  <si>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</si>
  <si>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</si>
  <si>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</si>
  <si>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</si>
  <si>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</si>
  <si>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</si>
  <si>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</si>
  <si>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</si>
  <si>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</si>
  <si>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</si>
  <si>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</si>
  <si>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</si>
  <si>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</si>
  <si>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</si>
  <si>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</si>
  <si>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</si>
  <si>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</si>
  <si>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</si>
  <si>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</si>
  <si>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</si>
  <si>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</si>
  <si>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</si>
  <si>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</si>
  <si>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</si>
  <si>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</si>
  <si>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</si>
  <si>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</si>
  <si>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</si>
  <si>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</si>
  <si>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</si>
  <si>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</si>
  <si>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</si>
  <si>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</si>
  <si>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</si>
  <si>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</si>
  <si>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</si>
  <si>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</si>
  <si>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</si>
  <si>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</si>
  <si>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</si>
  <si>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</si>
  <si>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</si>
  <si>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</si>
  <si>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</si>
  <si>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</si>
  <si>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</si>
  <si>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</si>
  <si>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</si>
  <si>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</si>
  <si>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</si>
  <si>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</si>
  <si>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</si>
  <si>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</si>
  <si>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</si>
  <si>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</si>
  <si>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</si>
  <si>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</si>
  <si>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</si>
  <si>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</si>
  <si>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</si>
  <si>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</si>
  <si>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</si>
  <si>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</si>
  <si>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</si>
  <si>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</si>
  <si>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</si>
  <si>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</si>
  <si>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</si>
  <si>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</si>
  <si>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</si>
  <si>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</si>
  <si>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</si>
  <si>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</si>
  <si>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</si>
  <si>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</si>
  <si>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</si>
  <si>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</si>
  <si>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</si>
  <si>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</si>
  <si>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</si>
  <si>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</si>
  <si>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</si>
  <si>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</si>
  <si>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</si>
  <si>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</si>
  <si>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</si>
  <si>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</si>
  <si>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</si>
  <si>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</si>
  <si>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</si>
  <si>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</si>
  <si>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</si>
  <si>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</si>
  <si>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</si>
  <si>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</si>
  <si>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</si>
  <si>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</si>
  <si>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</si>
  <si>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</si>
  <si>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</si>
  <si>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</si>
  <si>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</si>
  <si>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</si>
  <si>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</si>
  <si>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</si>
  <si>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</si>
  <si>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</si>
  <si>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</si>
  <si>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</si>
  <si>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</si>
  <si>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</si>
  <si>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</si>
  <si>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</si>
  <si>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</si>
  <si>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</si>
  <si>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</si>
  <si>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</si>
  <si>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</si>
  <si>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</si>
  <si>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</si>
  <si>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</si>
  <si>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</si>
  <si>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</si>
  <si>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</si>
  <si>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</si>
  <si>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</si>
  <si>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</si>
  <si>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</si>
  <si>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</si>
  <si>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</si>
  <si>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</si>
  <si>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</si>
  <si>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</si>
  <si>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</si>
  <si>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</si>
  <si>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</si>
  <si>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</si>
  <si>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</si>
  <si>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</si>
  <si>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</si>
  <si>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</si>
  <si>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</si>
  <si>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</si>
  <si>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</si>
  <si>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</si>
  <si>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</si>
  <si>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</si>
  <si>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</si>
  <si>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</si>
  <si>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</si>
  <si>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</si>
  <si>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</si>
  <si>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</si>
  <si>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</si>
  <si>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</si>
  <si>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</si>
  <si>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</si>
  <si>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</si>
  <si>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</si>
  <si>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</si>
  <si>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</si>
  <si>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</si>
  <si>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</si>
  <si>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</si>
  <si>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</si>
  <si>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</si>
  <si>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</si>
  <si>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</si>
  <si>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</si>
  <si>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</si>
  <si>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</si>
  <si>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</si>
  <si>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</si>
  <si>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</si>
  <si>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</si>
  <si>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</si>
  <si>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</si>
  <si>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</si>
  <si>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</si>
  <si>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</si>
  <si>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</si>
  <si>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</si>
  <si>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</si>
  <si>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</si>
  <si>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</si>
  <si>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</si>
  <si>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</si>
  <si>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</si>
  <si>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</si>
  <si>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</si>
  <si>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</si>
  <si>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</si>
  <si>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</si>
  <si>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</si>
  <si>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</si>
  <si>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</si>
  <si>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</si>
  <si>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</si>
  <si>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</si>
  <si>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</si>
  <si>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</si>
  <si>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</si>
  <si>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</si>
  <si>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</si>
  <si>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</si>
  <si>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</si>
  <si>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</si>
  <si>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</si>
  <si>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</si>
  <si>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</si>
  <si>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</si>
  <si>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</si>
  <si>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</si>
  <si>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</si>
  <si>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</si>
  <si>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</si>
  <si>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</si>
  <si>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</si>
  <si>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</si>
  <si>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</si>
  <si>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</si>
  <si>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</si>
  <si>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</si>
  <si>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</si>
  <si>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</si>
  <si>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</si>
  <si>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</si>
  <si>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</si>
  <si>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</si>
  <si>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</si>
  <si>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</si>
  <si>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</si>
  <si>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</si>
  <si>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</si>
  <si>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</si>
  <si>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</si>
  <si>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</si>
  <si>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</si>
  <si>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</si>
  <si>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</si>
  <si>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</si>
  <si>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</si>
  <si>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</si>
  <si>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</si>
  <si>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</si>
  <si>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</si>
  <si>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</si>
  <si>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</si>
  <si>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</si>
  <si>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</si>
  <si>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</si>
  <si>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</si>
  <si>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</si>
  <si>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</si>
  <si>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</si>
  <si>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</si>
  <si>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</si>
  <si>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</si>
  <si>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</si>
  <si>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</si>
  <si>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</si>
  <si>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</si>
  <si>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</si>
  <si>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</si>
  <si>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</si>
  <si>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</si>
  <si>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</si>
  <si>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</si>
  <si>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</si>
  <si>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</si>
  <si>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</si>
  <si>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</si>
  <si>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</si>
  <si>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</si>
  <si>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</si>
  <si>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</si>
  <si>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</si>
  <si>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</si>
  <si>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</si>
  <si>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</si>
  <si>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</si>
  <si>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</si>
  <si>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</si>
  <si>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</si>
  <si>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</si>
  <si>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</si>
  <si>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</si>
  <si>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</si>
  <si>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</si>
  <si>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</si>
  <si>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</si>
  <si>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</si>
  <si>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</si>
  <si>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</si>
  <si>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</si>
  <si>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</si>
  <si>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</si>
  <si>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</si>
  <si>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</si>
  <si>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</si>
  <si>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</si>
  <si>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</si>
  <si>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</si>
  <si>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</si>
  <si>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</si>
  <si>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</si>
  <si>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</si>
  <si>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</si>
  <si>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</si>
  <si>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</si>
  <si>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</si>
  <si>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</si>
  <si>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</si>
  <si>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</si>
  <si>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</si>
  <si>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</si>
  <si>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</si>
  <si>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</si>
  <si>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</si>
  <si>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</si>
  <si>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</si>
  <si>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</si>
  <si>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</si>
  <si>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</si>
  <si>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</si>
  <si>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</si>
  <si>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</si>
  <si>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</si>
  <si>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</si>
  <si>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</si>
  <si>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</si>
  <si>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</si>
  <si>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</si>
  <si>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</si>
  <si>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</si>
  <si>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</si>
  <si>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</si>
  <si>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</si>
  <si>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</si>
  <si>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</si>
  <si>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</si>
  <si>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</si>
  <si>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</si>
  <si>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</si>
  <si>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</si>
  <si>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</si>
  <si>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</si>
  <si>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</si>
  <si>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</si>
  <si>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</si>
  <si>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</si>
  <si>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</si>
  <si>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</si>
  <si>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</si>
  <si>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</si>
  <si>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</si>
  <si>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</si>
  <si>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</si>
  <si>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</si>
  <si>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</si>
  <si>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</si>
  <si>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</si>
  <si>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</si>
  <si>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</si>
  <si>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</si>
  <si>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</si>
  <si>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</si>
  <si>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</si>
  <si>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</si>
  <si>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</si>
  <si>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</si>
  <si>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</si>
  <si>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</si>
  <si>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</si>
  <si>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</si>
  <si>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</si>
  <si>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</si>
  <si>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</si>
  <si>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</si>
  <si>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</si>
  <si>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</si>
  <si>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</si>
  <si>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</si>
  <si>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</si>
  <si>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</si>
  <si>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</si>
  <si>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</si>
  <si>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</si>
  <si>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</si>
  <si>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</si>
  <si>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</si>
  <si>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</si>
  <si>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</si>
  <si>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</si>
  <si>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</si>
  <si>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</si>
  <si>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</si>
  <si>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</si>
  <si>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</si>
  <si>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</si>
  <si>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</si>
  <si>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</si>
  <si>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</si>
  <si>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</si>
  <si>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</si>
  <si>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</si>
  <si>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</si>
  <si>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</si>
  <si>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</si>
  <si>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</si>
  <si>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</si>
  <si>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</si>
  <si>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</si>
  <si>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</si>
  <si>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</si>
  <si>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</si>
  <si>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</si>
  <si>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</si>
  <si>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</si>
  <si>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</si>
  <si>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</si>
  <si>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</si>
  <si>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</si>
  <si>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</si>
  <si>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</si>
  <si>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</si>
  <si>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</si>
  <si>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</si>
  <si>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</si>
  <si>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</si>
  <si>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</si>
  <si>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</si>
  <si>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</si>
  <si>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</si>
  <si>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</si>
  <si>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</si>
  <si>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</si>
  <si>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</si>
  <si>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</si>
  <si>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</si>
  <si>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</si>
  <si>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</si>
  <si>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</si>
  <si>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</si>
  <si>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</si>
  <si>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</si>
  <si>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</si>
  <si>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</si>
  <si>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</si>
  <si>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</si>
  <si>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</si>
  <si>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</si>
  <si>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</si>
  <si>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</si>
  <si>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</si>
  <si>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</si>
  <si>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</si>
  <si>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</si>
  <si>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</si>
  <si>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</si>
  <si>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</si>
  <si>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</si>
  <si>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</si>
  <si>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</si>
  <si>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</si>
  <si>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</si>
  <si>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</si>
  <si>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</si>
  <si>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</si>
  <si>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</si>
  <si>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</si>
  <si>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</si>
  <si>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</si>
  <si>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</si>
  <si>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</si>
  <si>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</si>
  <si>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</si>
  <si>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</si>
  <si>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</si>
  <si>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</si>
  <si>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</si>
  <si>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</si>
  <si>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</si>
  <si>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</si>
  <si>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</si>
  <si>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</si>
  <si>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</si>
  <si>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</si>
  <si>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</si>
  <si>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</si>
  <si>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</si>
  <si>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</si>
  <si>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</si>
  <si>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</si>
  <si>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</si>
  <si>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</si>
  <si>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</si>
  <si>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</si>
  <si>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</si>
  <si>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</si>
  <si>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</si>
  <si>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</si>
  <si>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</si>
  <si>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</si>
  <si>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</si>
  <si>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</si>
  <si>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</si>
  <si>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</si>
  <si>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</si>
  <si>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</si>
  <si>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</si>
  <si>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</si>
  <si>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</si>
  <si>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</si>
  <si>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</si>
  <si>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</si>
  <si>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</si>
  <si>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</si>
  <si>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</si>
  <si>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</si>
  <si>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</si>
  <si>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</si>
  <si>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</si>
  <si>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</si>
  <si>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</si>
  <si>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</si>
  <si>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</si>
  <si>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</si>
  <si>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</si>
  <si>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</si>
  <si>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</si>
  <si>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</si>
  <si>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</si>
  <si>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</si>
  <si>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</si>
  <si>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</si>
  <si>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</si>
  <si>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</si>
  <si>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</si>
  <si>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</si>
  <si>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</si>
  <si>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</si>
  <si>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</si>
  <si>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</si>
  <si>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</si>
  <si>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</si>
  <si>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</si>
  <si>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</si>
  <si>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</si>
  <si>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</si>
  <si>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</si>
  <si>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</si>
  <si>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</si>
  <si>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</si>
  <si>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</si>
  <si>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</si>
  <si>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</si>
  <si>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</si>
  <si>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</si>
  <si>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</si>
  <si>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</si>
  <si>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</si>
  <si>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</si>
  <si>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</si>
  <si>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</si>
  <si>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</si>
  <si>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</si>
  <si>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</si>
  <si>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</si>
  <si>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</si>
  <si>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</si>
  <si>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</si>
  <si>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</si>
  <si>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</si>
  <si>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</si>
  <si>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</si>
  <si>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</si>
  <si>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</si>
  <si>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</si>
  <si>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</si>
  <si>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</si>
  <si>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</si>
  <si>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</si>
  <si>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</si>
  <si>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</si>
  <si>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</si>
  <si>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</si>
  <si>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</si>
  <si>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</si>
  <si>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</si>
  <si>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</si>
  <si>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</si>
  <si>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</si>
  <si>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</si>
  <si>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</si>
  <si>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</si>
  <si>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</si>
  <si>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</si>
  <si>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</si>
  <si>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</si>
  <si>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</si>
  <si>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</si>
  <si>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</si>
  <si>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</si>
  <si>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</si>
  <si>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</si>
  <si>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</si>
  <si>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</si>
  <si>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</si>
  <si>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</si>
  <si>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</si>
  <si>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</si>
  <si>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</si>
  <si>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</si>
  <si>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</si>
  <si>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</si>
  <si>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</si>
  <si>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</si>
  <si>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</si>
  <si>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</si>
  <si>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</si>
  <si>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</si>
  <si>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</si>
  <si>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</si>
  <si>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</si>
  <si>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</si>
  <si>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</si>
  <si>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</si>
  <si>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</si>
  <si>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</si>
  <si>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</si>
  <si>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</si>
  <si>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</si>
  <si>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</si>
  <si>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</si>
  <si>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</si>
  <si>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</si>
  <si>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</si>
  <si>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</si>
  <si>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</si>
  <si>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</si>
  <si>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</si>
  <si>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</si>
  <si>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</si>
  <si>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</si>
  <si>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</si>
  <si>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</si>
  <si>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</si>
  <si>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</si>
  <si>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</si>
  <si>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</si>
  <si>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</si>
  <si>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</si>
  <si>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</si>
  <si>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</si>
  <si>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</si>
  <si>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</si>
  <si>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</si>
  <si>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</si>
  <si>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</si>
  <si>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</si>
  <si>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</si>
  <si>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</si>
  <si>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</si>
  <si>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</si>
  <si>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</si>
  <si>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</si>
  <si>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</si>
  <si>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</si>
  <si>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</si>
  <si>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</si>
  <si>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</si>
  <si>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</si>
  <si>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</si>
  <si>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</si>
  <si>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</si>
  <si>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</si>
  <si>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</si>
  <si>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</si>
  <si>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</si>
  <si>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</si>
  <si>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</si>
  <si>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</si>
  <si>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</si>
  <si>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</si>
  <si>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</si>
  <si>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</si>
  <si>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</si>
  <si>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</si>
  <si>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</si>
  <si>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</si>
  <si>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</si>
  <si>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</si>
  <si>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</si>
  <si>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</si>
  <si>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</si>
  <si>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</si>
  <si>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</si>
  <si>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</si>
  <si>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</si>
  <si>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</si>
  <si>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</si>
  <si>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</si>
  <si>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</si>
  <si>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</si>
  <si>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</si>
  <si>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</si>
  <si>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</si>
  <si>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</si>
  <si>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</si>
  <si>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</si>
  <si>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</si>
  <si>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</si>
  <si>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</si>
  <si>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</si>
  <si>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</si>
  <si>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</si>
  <si>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</si>
  <si>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</si>
  <si>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</si>
  <si>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</si>
  <si>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</si>
  <si>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</si>
  <si>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</si>
  <si>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</si>
  <si>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</si>
  <si>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</si>
  <si>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</si>
  <si>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</si>
  <si>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</si>
  <si>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</si>
  <si>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</si>
  <si>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</si>
  <si>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</si>
  <si>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</si>
  <si>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</si>
  <si>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</si>
  <si>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</si>
  <si>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</si>
  <si>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</si>
  <si>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</si>
  <si>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</si>
  <si>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</si>
  <si>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</si>
  <si>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</si>
  <si>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</si>
  <si>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</si>
  <si>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</si>
  <si>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</si>
  <si>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</si>
  <si>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</si>
  <si>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</si>
  <si>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</si>
  <si>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</si>
  <si>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</si>
  <si>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</si>
  <si>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</si>
  <si>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</si>
  <si>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</si>
  <si>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</si>
  <si>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</si>
  <si>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</si>
  <si>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</si>
  <si>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</si>
  <si>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</si>
  <si>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</si>
  <si>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</si>
  <si>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</si>
  <si>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</si>
  <si>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</si>
  <si>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</si>
  <si>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</si>
  <si>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</si>
  <si>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</si>
  <si>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</si>
  <si>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</si>
  <si>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</si>
  <si>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</si>
  <si>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</si>
  <si>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</si>
  <si>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</si>
  <si>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</si>
  <si>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</si>
  <si>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</si>
  <si>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</si>
  <si>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</si>
  <si>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</si>
  <si>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</si>
  <si>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</si>
  <si>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</si>
  <si>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</si>
  <si>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</si>
  <si>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</si>
  <si>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</si>
  <si>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</si>
  <si>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</si>
  <si>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</si>
  <si>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</si>
  <si>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</si>
  <si>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</si>
  <si>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</si>
  <si>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</si>
  <si>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</si>
  <si>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</si>
  <si>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</si>
  <si>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</si>
  <si>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</si>
  <si>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</si>
  <si>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</si>
  <si>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</si>
  <si>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</si>
  <si>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</si>
  <si>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</si>
  <si>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</si>
  <si>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</si>
  <si>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</si>
  <si>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</si>
  <si>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</si>
  <si>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</si>
  <si>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</si>
  <si>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</si>
  <si>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</si>
  <si>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</si>
  <si>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</si>
  <si>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</si>
  <si>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</si>
  <si>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</si>
  <si>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</si>
  <si>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</si>
  <si>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</si>
  <si>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</si>
  <si>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</si>
  <si>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</si>
  <si>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</si>
  <si>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</si>
  <si>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</si>
  <si>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</si>
  <si>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</si>
  <si>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</si>
  <si>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</si>
  <si>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</si>
  <si>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</si>
  <si>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</si>
  <si>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</si>
  <si>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</si>
  <si>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</si>
  <si>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</si>
  <si>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</si>
  <si>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</si>
  <si>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</si>
  <si>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</si>
  <si>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</si>
  <si>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</si>
  <si>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</si>
  <si>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</si>
  <si>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</si>
  <si>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</si>
  <si>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</si>
  <si>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</si>
  <si>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</si>
  <si>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</si>
  <si>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</si>
  <si>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</si>
  <si>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</si>
  <si>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</si>
  <si>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</si>
  <si>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</si>
  <si>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</si>
  <si>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</si>
  <si>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</si>
  <si>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</si>
  <si>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</si>
  <si>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</si>
  <si>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</si>
  <si>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</si>
  <si>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</si>
  <si>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</si>
  <si>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</si>
  <si>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</si>
  <si>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</si>
  <si>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</si>
  <si>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</si>
  <si>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</si>
  <si>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</si>
  <si>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</si>
  <si>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</si>
  <si>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</si>
  <si>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</si>
  <si>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</si>
  <si>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</si>
  <si>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</si>
  <si>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</si>
  <si>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</si>
  <si>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</si>
  <si>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</si>
  <si>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</si>
  <si>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</si>
  <si>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</si>
  <si>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</si>
  <si>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</si>
  <si>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</si>
  <si>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</si>
  <si>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</si>
  <si>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</si>
  <si>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</si>
  <si>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</si>
  <si>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</si>
  <si>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</si>
  <si>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</si>
  <si>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</si>
  <si>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</si>
  <si>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</si>
  <si>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</si>
  <si>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</si>
  <si>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</si>
  <si>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</si>
  <si>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</si>
  <si>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</si>
  <si>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</si>
  <si>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</si>
  <si>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</si>
  <si>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</si>
  <si>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</si>
  <si>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</si>
  <si>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</si>
  <si>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</si>
  <si>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</si>
  <si>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</si>
  <si>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</si>
  <si>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</si>
  <si>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</si>
  <si>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</si>
  <si>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</si>
  <si>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</si>
  <si>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</si>
  <si>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</si>
  <si>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</si>
  <si>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</si>
  <si>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</si>
  <si>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</si>
  <si>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</si>
  <si>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</si>
  <si>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</si>
  <si>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</si>
  <si>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</si>
  <si>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</si>
  <si>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</si>
  <si>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</si>
  <si>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</si>
  <si>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</si>
  <si>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</si>
  <si>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</si>
  <si>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</si>
  <si>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</si>
  <si>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</si>
  <si>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</si>
  <si>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</si>
  <si>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</si>
  <si>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</si>
  <si>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</si>
  <si>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</si>
  <si>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</si>
  <si>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</si>
  <si>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</si>
  <si>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</si>
  <si>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</si>
  <si>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</si>
  <si>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</si>
  <si>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</si>
  <si>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</si>
  <si>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</si>
  <si>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</si>
  <si>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</si>
  <si>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</si>
  <si>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</si>
  <si>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</si>
  <si>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</si>
  <si>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</si>
  <si>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</si>
  <si>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</si>
  <si>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</si>
  <si>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</si>
  <si>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</si>
  <si>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</si>
  <si>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</si>
  <si>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</si>
  <si>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</si>
  <si>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</si>
  <si>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</si>
  <si>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</si>
  <si>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</si>
  <si>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</si>
  <si>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</si>
  <si>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</si>
  <si>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</si>
  <si>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</si>
  <si>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</si>
  <si>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</si>
  <si>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</si>
  <si>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</si>
  <si>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</si>
  <si>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</si>
  <si>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</si>
  <si>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</si>
  <si>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</si>
  <si>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</si>
  <si>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</si>
  <si>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</si>
  <si>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</si>
  <si>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</si>
  <si>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</si>
  <si>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</si>
  <si>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</si>
  <si>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</si>
  <si>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</si>
  <si>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</si>
  <si>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</si>
  <si>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</si>
  <si>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</si>
  <si>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</si>
  <si>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</si>
  <si>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</si>
  <si>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</si>
  <si>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</si>
  <si>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</si>
  <si>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</si>
  <si>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</si>
  <si>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</si>
  <si>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</si>
  <si>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</si>
  <si>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</si>
  <si>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</si>
  <si>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</si>
  <si>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</si>
  <si>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</si>
  <si>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</si>
  <si>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</si>
  <si>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</si>
  <si>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</si>
  <si>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</si>
  <si>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</si>
  <si>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</si>
  <si>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</si>
  <si>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</si>
  <si>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</si>
  <si>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</si>
  <si>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</si>
  <si>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</si>
  <si>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</si>
  <si>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</si>
  <si>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</si>
  <si>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</si>
  <si>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</si>
  <si>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</si>
  <si>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</si>
  <si>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</si>
  <si>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</si>
  <si>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</si>
  <si>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</si>
  <si>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</si>
  <si>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</si>
  <si>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</si>
  <si>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</si>
  <si>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</si>
  <si>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</si>
  <si>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</si>
  <si>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</si>
  <si>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</si>
  <si>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</si>
  <si>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</si>
  <si>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</si>
  <si>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</si>
  <si>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</si>
  <si>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</si>
  <si>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</si>
  <si>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</si>
  <si>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</si>
  <si>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</si>
  <si>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</si>
  <si>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</si>
  <si>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</si>
  <si>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</si>
  <si>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</si>
  <si>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</si>
  <si>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</si>
  <si>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</si>
  <si>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</si>
  <si>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</si>
  <si>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</si>
  <si>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</si>
  <si>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</si>
  <si>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</si>
  <si>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</si>
  <si>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</si>
  <si>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</si>
  <si>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</si>
  <si>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</si>
  <si>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</si>
  <si>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</si>
  <si>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</si>
  <si>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</si>
  <si>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</si>
  <si>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</si>
  <si>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</si>
  <si>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</si>
  <si>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</si>
  <si>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</si>
  <si>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</si>
  <si>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</si>
  <si>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</si>
  <si>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</si>
  <si>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</si>
  <si>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</si>
  <si>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</si>
  <si>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</si>
  <si>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</si>
  <si>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</si>
  <si>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</si>
  <si>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</si>
  <si>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</si>
  <si>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</si>
  <si>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</si>
  <si>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</si>
  <si>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</si>
  <si>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</si>
  <si>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</si>
  <si>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</si>
  <si>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</si>
  <si>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</si>
  <si>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</si>
  <si>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</si>
  <si>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</si>
  <si>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</si>
  <si>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</si>
  <si>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</si>
  <si>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</si>
  <si>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</si>
  <si>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</si>
  <si>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</si>
  <si>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</si>
  <si>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</si>
  <si>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</si>
  <si>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</si>
  <si>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</si>
  <si>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</si>
  <si>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</si>
  <si>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</si>
  <si>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</si>
  <si>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</si>
  <si>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</si>
  <si>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</si>
  <si>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</si>
  <si>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</si>
  <si>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</si>
  <si>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</si>
  <si>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</si>
  <si>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</si>
  <si>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</si>
  <si>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</si>
  <si>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</si>
  <si>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</si>
  <si>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</si>
  <si>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</si>
  <si>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</si>
  <si>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</si>
  <si>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</si>
  <si>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</si>
  <si>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</si>
  <si>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</si>
  <si>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</si>
  <si>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</si>
  <si>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</si>
  <si>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</si>
  <si>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</si>
  <si>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</si>
  <si>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</si>
  <si>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</si>
  <si>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</si>
  <si>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</si>
  <si>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</si>
  <si>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</si>
  <si>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</si>
  <si>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</si>
  <si>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</si>
  <si>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</si>
  <si>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</si>
  <si>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</si>
  <si>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</si>
  <si>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</si>
  <si>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</si>
  <si>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</si>
  <si>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</si>
  <si>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</si>
  <si>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</si>
  <si>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</si>
  <si>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</si>
  <si>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</si>
  <si>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</si>
  <si>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</si>
  <si>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</si>
  <si>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</si>
  <si>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</si>
  <si>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</si>
  <si>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</si>
  <si>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</si>
  <si>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</si>
  <si>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</si>
  <si>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</si>
  <si>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</si>
  <si>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</si>
  <si>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</si>
  <si>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</si>
  <si>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</si>
  <si>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</si>
  <si>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</si>
  <si>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</si>
  <si>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</si>
  <si>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</si>
  <si>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</si>
  <si>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</si>
  <si>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</si>
  <si>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</si>
  <si>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</si>
  <si>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</si>
  <si>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</si>
  <si>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</si>
  <si>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</si>
  <si>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</si>
  <si>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</si>
  <si>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</si>
  <si>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</si>
  <si>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</si>
  <si>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</si>
  <si>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</si>
  <si>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</si>
  <si>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</si>
  <si>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</si>
  <si>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</si>
  <si>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</si>
  <si>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</si>
  <si>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</si>
  <si>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</si>
  <si>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</si>
  <si>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</si>
  <si>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</si>
  <si>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</si>
  <si>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</si>
  <si>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</si>
  <si>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</si>
  <si>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</si>
  <si>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</si>
  <si>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</si>
  <si>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</si>
  <si>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</si>
  <si>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</si>
  <si>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</si>
  <si>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</si>
  <si>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</si>
  <si>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</si>
  <si>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</si>
  <si>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</si>
  <si>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</si>
  <si>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</si>
  <si>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</si>
  <si>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</si>
  <si>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</si>
  <si>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</si>
  <si>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</si>
  <si>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</si>
  <si>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</si>
  <si>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</si>
  <si>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</si>
  <si>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</si>
  <si>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</si>
  <si>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</si>
  <si>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</si>
  <si>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</si>
  <si>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</si>
  <si>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</si>
  <si>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</si>
  <si>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</si>
  <si>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</si>
  <si>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</si>
  <si>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</si>
  <si>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</si>
  <si>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</si>
  <si>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</si>
  <si>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</si>
  <si>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</si>
  <si>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</si>
  <si>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</si>
  <si>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</si>
  <si>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</si>
  <si>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</si>
  <si>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</si>
  <si>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</si>
  <si>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</si>
  <si>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</si>
  <si>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</si>
  <si>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</si>
  <si>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</si>
  <si>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</si>
  <si>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</si>
  <si>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</si>
  <si>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</si>
  <si>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</si>
  <si>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</si>
  <si>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</si>
  <si>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</si>
  <si>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</si>
  <si>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</si>
  <si>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</si>
  <si>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</si>
  <si>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</si>
  <si>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</si>
  <si>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</si>
  <si>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</si>
  <si>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</si>
  <si>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</si>
  <si>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</si>
  <si>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</si>
  <si>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</si>
  <si>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</si>
  <si>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</si>
  <si>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</si>
  <si>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</si>
  <si>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</si>
  <si>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</si>
  <si>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</si>
  <si>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</si>
  <si>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</si>
  <si>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</si>
  <si>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</si>
  <si>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</si>
  <si>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</si>
  <si>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</si>
  <si>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</si>
  <si>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</si>
  <si>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</si>
  <si>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</si>
  <si>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</si>
  <si>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</si>
  <si>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</si>
  <si>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</si>
  <si>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</si>
  <si>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</si>
  <si>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</si>
  <si>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</si>
  <si>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</si>
  <si>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</si>
  <si>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</si>
  <si>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</si>
  <si>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</si>
  <si>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</si>
  <si>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</si>
  <si>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</si>
  <si>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</si>
  <si>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</si>
  <si>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</si>
  <si>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</si>
  <si>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</si>
  <si>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</si>
  <si>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</si>
  <si>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</si>
  <si>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</si>
  <si>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</si>
  <si>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</si>
  <si>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</si>
  <si>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</si>
  <si>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</si>
  <si>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</si>
  <si>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</si>
  <si>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</si>
  <si>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</si>
  <si>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</si>
  <si>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</si>
  <si>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</si>
  <si>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</si>
  <si>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</si>
  <si>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</si>
  <si>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</si>
  <si>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</si>
  <si>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</si>
  <si>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</si>
  <si>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</si>
  <si>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</si>
  <si>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</si>
  <si>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</si>
  <si>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</si>
  <si>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</si>
  <si>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</si>
  <si>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</si>
  <si>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</si>
  <si>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</si>
  <si>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</si>
  <si>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</si>
  <si>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</si>
  <si>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</si>
  <si>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</si>
  <si>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</si>
  <si>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</si>
  <si>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</si>
  <si>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</si>
  <si>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</si>
  <si>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</si>
  <si>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</si>
  <si>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</si>
  <si>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</si>
  <si>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</si>
  <si>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</si>
  <si>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</si>
  <si>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</si>
  <si>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</si>
  <si>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</si>
  <si>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</si>
  <si>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</si>
  <si>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</si>
  <si>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</si>
  <si>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</si>
  <si>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</si>
  <si>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</si>
  <si>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</si>
  <si>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</si>
  <si>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</si>
  <si>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</si>
  <si>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</si>
  <si>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</si>
  <si>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</si>
  <si>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</si>
  <si>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</si>
  <si>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</si>
  <si>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</si>
  <si>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</si>
  <si>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</si>
  <si>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</si>
  <si>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</si>
  <si>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</si>
  <si>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</si>
  <si>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</si>
  <si>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</si>
  <si>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</si>
  <si>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</si>
  <si>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</si>
  <si>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</si>
  <si>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</si>
  <si>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</si>
  <si>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</si>
  <si>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</si>
  <si>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</si>
  <si>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</si>
  <si>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</si>
  <si>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</si>
  <si>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</si>
  <si>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</si>
  <si>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</si>
  <si>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</si>
  <si>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</si>
  <si>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</si>
  <si>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</si>
  <si>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</si>
  <si>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</si>
  <si>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</si>
  <si>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</si>
  <si>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</si>
  <si>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</si>
  <si>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</si>
  <si>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</si>
  <si>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</si>
  <si>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</si>
  <si>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</si>
  <si>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</si>
  <si>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</si>
  <si>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</si>
  <si>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</si>
  <si>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</si>
  <si>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</si>
  <si>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</si>
  <si>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</si>
  <si>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</si>
  <si>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</si>
  <si>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</si>
  <si>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</si>
  <si>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</si>
  <si>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</si>
  <si>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</si>
  <si>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</si>
  <si>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</si>
  <si>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</si>
  <si>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</si>
  <si>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</si>
  <si>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</si>
  <si>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</si>
  <si>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</si>
  <si>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</si>
  <si>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</si>
  <si>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</si>
  <si>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</si>
  <si>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</si>
  <si>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</si>
  <si>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</si>
  <si>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</si>
  <si>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</si>
  <si>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</si>
  <si>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</si>
  <si>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</si>
  <si>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</si>
  <si>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</si>
  <si>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</si>
  <si>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</si>
  <si>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</si>
  <si>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</si>
  <si>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</si>
  <si>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</si>
  <si>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</si>
  <si>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</si>
  <si>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</si>
  <si>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</si>
  <si>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</si>
  <si>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</si>
  <si>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</si>
  <si>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</si>
  <si>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</si>
  <si>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</si>
  <si>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</si>
  <si>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</si>
  <si>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</si>
  <si>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</si>
  <si>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</si>
  <si>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</si>
  <si>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</si>
  <si>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</si>
  <si>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</si>
  <si>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</si>
  <si>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</si>
  <si>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</si>
  <si>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</si>
  <si>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</si>
  <si>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</si>
  <si>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</si>
  <si>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</si>
  <si>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</si>
  <si>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</si>
  <si>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</si>
  <si>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</si>
  <si>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</si>
  <si>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</si>
  <si>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</si>
  <si>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</si>
  <si>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</si>
  <si>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</si>
  <si>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</si>
  <si>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</si>
  <si>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</si>
  <si>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</si>
  <si>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</si>
  <si>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</si>
  <si>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</si>
  <si>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</si>
  <si>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</si>
  <si>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</si>
  <si>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</si>
  <si>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</si>
  <si>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</si>
  <si>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</si>
  <si>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</si>
  <si>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</si>
  <si>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</si>
  <si>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</si>
  <si>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</si>
  <si>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</si>
  <si>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</si>
  <si>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</si>
  <si>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</si>
  <si>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</si>
  <si>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</si>
  <si>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</si>
  <si>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</si>
  <si>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</si>
  <si>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</si>
  <si>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</si>
  <si>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</si>
  <si>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</si>
  <si>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</si>
  <si>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</si>
  <si>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</si>
  <si>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</si>
  <si>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</si>
  <si>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</si>
  <si>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</si>
  <si>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</si>
  <si>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</si>
  <si>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</si>
  <si>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</si>
  <si>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</si>
  <si>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</si>
  <si>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</si>
  <si>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</si>
  <si>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</si>
  <si>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</si>
  <si>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</si>
  <si>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</si>
  <si>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</si>
  <si>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</si>
  <si>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</si>
  <si>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</si>
  <si>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</si>
  <si>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</si>
  <si>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</si>
  <si>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</si>
  <si>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</si>
  <si>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</si>
  <si>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</si>
  <si>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</si>
  <si>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</si>
  <si>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</si>
  <si>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</si>
  <si>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</si>
  <si>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</si>
  <si>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</si>
  <si>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</si>
  <si>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</si>
  <si>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</si>
  <si>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</si>
  <si>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</si>
  <si>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</si>
  <si>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</si>
  <si>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</si>
  <si>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</si>
  <si>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</si>
  <si>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</si>
  <si>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</si>
  <si>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</si>
  <si>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</si>
  <si>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</si>
  <si>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</si>
  <si>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</si>
  <si>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</si>
  <si>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</si>
  <si>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</si>
  <si>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</si>
  <si>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</si>
  <si>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</si>
  <si>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</si>
  <si>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</si>
  <si>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</si>
  <si>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</si>
  <si>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</si>
  <si>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</si>
  <si>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</si>
  <si>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</si>
  <si>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</si>
  <si>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</si>
  <si>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</si>
  <si>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</si>
  <si>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</si>
  <si>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</si>
  <si>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</si>
  <si>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</si>
  <si>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</si>
  <si>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</si>
  <si>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</si>
  <si>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</si>
  <si>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</si>
  <si>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</si>
  <si>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</si>
  <si>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</si>
  <si>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</si>
  <si>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</si>
  <si>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</si>
  <si>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</si>
  <si>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</si>
  <si>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</si>
  <si>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</si>
  <si>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</si>
  <si>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</si>
  <si>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</si>
  <si>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</si>
  <si>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</si>
  <si>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</si>
  <si>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</si>
  <si>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</si>
  <si>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</si>
  <si>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</si>
  <si>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</si>
  <si>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</si>
  <si>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</si>
  <si>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</si>
  <si>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</si>
  <si>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</si>
  <si>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</si>
  <si>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</si>
  <si>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</si>
  <si>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</si>
  <si>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</si>
  <si>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</si>
  <si>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</si>
  <si>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</si>
  <si>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</si>
  <si>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</si>
  <si>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</si>
  <si>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</si>
  <si>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</si>
  <si>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</si>
  <si>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</si>
  <si>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</si>
  <si>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</si>
  <si>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</si>
  <si>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</si>
  <si>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</si>
  <si>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</si>
  <si>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</si>
  <si>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</si>
  <si>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</si>
  <si>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</si>
  <si>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</si>
  <si>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</si>
  <si>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</si>
  <si>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</si>
  <si>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</si>
  <si>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</si>
  <si>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</si>
  <si>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</si>
  <si>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</si>
  <si>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</si>
  <si>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</si>
  <si>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</si>
  <si>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</si>
  <si>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</si>
  <si>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</si>
  <si>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</si>
  <si>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</si>
  <si>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</si>
  <si>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</si>
  <si>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</si>
  <si>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</si>
  <si>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</si>
  <si>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</si>
  <si>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</si>
  <si>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</si>
  <si>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</si>
  <si>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</si>
  <si>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</si>
  <si>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</si>
  <si>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</si>
  <si>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</si>
  <si>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</si>
  <si>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</si>
  <si>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</si>
  <si>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</si>
  <si>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</si>
  <si>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</si>
  <si>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</si>
  <si>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</si>
  <si>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</si>
  <si>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</si>
  <si>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</si>
  <si>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</si>
  <si>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</si>
  <si>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</si>
  <si>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</si>
  <si>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</si>
  <si>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</si>
  <si>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</si>
  <si>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</si>
  <si>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</si>
  <si>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</si>
  <si>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</si>
  <si>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</si>
  <si>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</si>
  <si>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</si>
  <si>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</si>
  <si>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</si>
  <si>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</si>
  <si>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</si>
  <si>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</si>
  <si>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</si>
  <si>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</si>
  <si>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</si>
  <si>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</si>
  <si>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</si>
  <si>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</si>
  <si>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</si>
  <si>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</si>
  <si>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</si>
  <si>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</si>
  <si>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</si>
  <si>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</si>
  <si>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</si>
  <si>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</si>
  <si>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</si>
  <si>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</si>
  <si>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</si>
  <si>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</si>
  <si>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</si>
  <si>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</si>
  <si>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</si>
  <si>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</si>
  <si>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</si>
  <si>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</si>
  <si>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</si>
  <si>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</si>
  <si>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</si>
  <si>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</si>
  <si>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</si>
  <si>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</si>
  <si>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</si>
  <si>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</si>
  <si>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</si>
  <si>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</si>
  <si>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</si>
  <si>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</si>
  <si>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</si>
  <si>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</si>
  <si>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</si>
  <si>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</si>
  <si>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</si>
  <si>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</si>
  <si>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</si>
  <si>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</si>
  <si>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</si>
  <si>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</si>
  <si>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</si>
  <si>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</si>
  <si>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</si>
  <si>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</si>
  <si>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</si>
  <si>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</si>
  <si>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</si>
  <si>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</si>
  <si>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</si>
  <si>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</si>
  <si>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</si>
  <si>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</si>
  <si>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</si>
  <si>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</si>
  <si>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</si>
  <si>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</si>
  <si>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</si>
  <si>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</si>
  <si>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</si>
  <si>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</si>
  <si>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</si>
  <si>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</si>
  <si>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</si>
  <si>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</si>
  <si>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</si>
  <si>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</si>
  <si>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</si>
  <si>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</si>
  <si>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</si>
  <si>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</si>
  <si>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</si>
  <si>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</si>
  <si>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</si>
  <si>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</si>
  <si>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</si>
  <si>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</si>
  <si>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</si>
  <si>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</si>
  <si>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</si>
  <si>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</si>
  <si>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</si>
  <si>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</si>
  <si>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</si>
  <si>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</si>
  <si>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</si>
  <si>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</si>
  <si>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</si>
  <si>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</si>
  <si>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</si>
  <si>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</si>
  <si>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</si>
  <si>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</si>
  <si>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</si>
  <si>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</si>
  <si>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</si>
  <si>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</si>
  <si>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</si>
  <si>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</si>
  <si>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</si>
  <si>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</si>
  <si>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</si>
  <si>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</si>
  <si>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</si>
  <si>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</si>
  <si>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</si>
  <si>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</si>
  <si>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</si>
  <si>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</si>
  <si>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</si>
  <si>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</si>
  <si>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</si>
  <si>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</si>
  <si>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</si>
  <si>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</si>
  <si>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</si>
  <si>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</si>
  <si>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</si>
  <si>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</si>
  <si>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</si>
  <si>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</si>
  <si>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</si>
  <si>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</si>
  <si>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</si>
  <si>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</si>
  <si>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</si>
  <si>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</si>
  <si>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</si>
  <si>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</si>
  <si>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</si>
  <si>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</si>
  <si>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</si>
  <si>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</si>
  <si>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</si>
  <si>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</si>
  <si>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</si>
  <si>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</si>
  <si>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</si>
  <si>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</si>
  <si>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</si>
  <si>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</si>
  <si>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</si>
  <si>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</si>
  <si>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</si>
  <si>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</si>
  <si>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</si>
  <si>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</si>
  <si>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</si>
  <si>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</si>
  <si>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</si>
  <si>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</si>
  <si>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</si>
  <si>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</si>
  <si>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</si>
  <si>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</si>
  <si>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</si>
  <si>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</si>
  <si>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</si>
  <si>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</si>
  <si>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</si>
  <si>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</si>
  <si>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</si>
  <si>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</si>
  <si>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</si>
  <si>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</si>
  <si>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</si>
  <si>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</si>
  <si>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</si>
  <si>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</si>
  <si>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</si>
  <si>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</si>
  <si>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</si>
  <si>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</si>
  <si>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</si>
  <si>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</si>
  <si>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</si>
  <si>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</si>
  <si>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</si>
  <si>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</si>
  <si>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</si>
  <si>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</si>
  <si>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</si>
  <si>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</si>
  <si>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</si>
  <si>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</si>
  <si>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</si>
  <si>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</si>
  <si>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</si>
  <si>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</si>
  <si>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</si>
  <si>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</si>
  <si>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</si>
  <si>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</si>
  <si>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</si>
  <si>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</si>
  <si>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</si>
  <si>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</si>
  <si>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</si>
  <si>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</si>
  <si>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</si>
  <si>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</si>
  <si>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</si>
  <si>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</si>
  <si>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</si>
  <si>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</si>
  <si>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</si>
  <si>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</si>
  <si>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</si>
  <si>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</si>
  <si>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</si>
  <si>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</si>
  <si>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</si>
  <si>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</si>
  <si>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</si>
  <si>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</si>
  <si>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</si>
  <si>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</si>
  <si>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</si>
  <si>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</si>
  <si>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</si>
  <si>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</si>
  <si>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</si>
  <si>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</si>
  <si>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</si>
  <si>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</si>
  <si>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</si>
  <si>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</si>
  <si>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</si>
  <si>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</si>
  <si>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</si>
  <si>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</si>
  <si>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</si>
  <si>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</si>
  <si>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</si>
  <si>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</si>
  <si>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</si>
  <si>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</si>
  <si>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</si>
  <si>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</si>
  <si>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</si>
  <si>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</si>
  <si>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</si>
  <si>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</si>
  <si>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</si>
  <si>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</si>
  <si>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</si>
  <si>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</si>
  <si>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</si>
  <si>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</si>
  <si>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</si>
  <si>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</si>
  <si>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</si>
  <si>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</si>
  <si>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</si>
  <si>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</si>
  <si>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</si>
  <si>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</si>
  <si>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</si>
  <si>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</si>
  <si>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</si>
  <si>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</si>
  <si>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</si>
  <si>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</si>
  <si>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</si>
  <si>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</si>
  <si>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</si>
  <si>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</si>
  <si>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</si>
  <si>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</si>
  <si>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</si>
  <si>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</si>
  <si>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</si>
  <si>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</si>
  <si>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</si>
  <si>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</si>
  <si>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</si>
  <si>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</si>
  <si>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</si>
  <si>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</si>
  <si>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</si>
  <si>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</si>
  <si>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</si>
  <si>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</si>
  <si>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</si>
  <si>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</si>
  <si>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</si>
  <si>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</si>
  <si>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</si>
  <si>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</si>
  <si>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</si>
  <si>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</si>
  <si>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</si>
  <si>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</si>
  <si>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</si>
  <si>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</si>
  <si>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</si>
  <si>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</si>
  <si>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</si>
  <si>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</si>
  <si>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</si>
  <si>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</si>
  <si>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</si>
  <si>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</si>
  <si>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</si>
  <si>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</si>
  <si>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</si>
  <si>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</si>
  <si>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</si>
  <si>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</si>
  <si>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</si>
  <si>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</si>
  <si>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</si>
  <si>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</si>
  <si>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</si>
  <si>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</si>
  <si>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</si>
  <si>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</si>
  <si>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</si>
  <si>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</si>
  <si>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</si>
  <si>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</si>
  <si>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</si>
  <si>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</si>
  <si>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</si>
  <si>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</si>
  <si>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</si>
  <si>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</si>
  <si>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</si>
  <si>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</si>
  <si>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</si>
  <si>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</si>
  <si>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</si>
  <si>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</si>
  <si>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</si>
  <si>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</si>
  <si>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</si>
  <si>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</si>
  <si>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</si>
  <si>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</si>
  <si>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</si>
  <si>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</si>
  <si>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</si>
  <si>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</si>
  <si>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</si>
  <si>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</si>
  <si>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</si>
  <si>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</si>
  <si>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</si>
  <si>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</si>
  <si>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</si>
  <si>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</si>
  <si>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</si>
  <si>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</si>
  <si>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</si>
  <si>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</si>
  <si>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</si>
  <si>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</si>
  <si>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</si>
  <si>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</si>
  <si>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</si>
  <si>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</si>
  <si>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</si>
  <si>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</si>
  <si>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</si>
  <si>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</si>
  <si>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</si>
  <si>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</si>
  <si>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</si>
  <si>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</si>
  <si>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</si>
  <si>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</si>
  <si>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</si>
  <si>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</si>
  <si>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</si>
  <si>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</si>
  <si>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</si>
  <si>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</si>
  <si>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</si>
  <si>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</si>
  <si>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</si>
  <si>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</si>
  <si>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</si>
  <si>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</si>
  <si>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</si>
  <si>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</si>
  <si>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</si>
  <si>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</si>
  <si>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</si>
  <si>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</si>
  <si>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</si>
  <si>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</si>
  <si>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</si>
  <si>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</si>
  <si>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</si>
  <si>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</si>
  <si>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</si>
  <si>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</si>
  <si>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</si>
  <si>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</si>
  <si>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</si>
  <si>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</si>
  <si>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</si>
  <si>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</si>
  <si>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</si>
  <si>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</si>
  <si>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</si>
  <si>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</si>
  <si>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</si>
  <si>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</si>
  <si>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</si>
  <si>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</si>
  <si>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</si>
  <si>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</si>
  <si>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</si>
  <si>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</si>
  <si>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</si>
  <si>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</si>
  <si>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</si>
  <si>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</si>
  <si>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</si>
  <si>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</si>
  <si>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</si>
  <si>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</si>
  <si>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</si>
  <si>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</si>
  <si>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</si>
  <si>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</si>
  <si>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</si>
  <si>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</si>
  <si>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</si>
  <si>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</si>
  <si>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</si>
  <si>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</si>
  <si>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</si>
  <si>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</si>
  <si>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</si>
  <si>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</si>
  <si>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</si>
  <si>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</si>
  <si>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</si>
  <si>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</si>
  <si>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</si>
  <si>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</si>
  <si>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</si>
  <si>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</si>
  <si>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</si>
  <si>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</si>
  <si>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</si>
  <si>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</si>
  <si>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</si>
  <si>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</si>
  <si>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</si>
  <si>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</si>
  <si>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</si>
  <si>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</si>
  <si>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</si>
  <si>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</si>
  <si>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</si>
  <si>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</si>
  <si>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</si>
  <si>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</si>
  <si>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</si>
  <si>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</si>
  <si>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</si>
  <si>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</si>
  <si>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</si>
  <si>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</si>
  <si>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</si>
  <si>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</si>
  <si>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</si>
  <si>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</si>
  <si>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</si>
  <si>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</si>
  <si>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</si>
  <si>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</si>
  <si>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</si>
  <si>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</si>
  <si>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</si>
  <si>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</si>
  <si>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</si>
  <si>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</si>
  <si>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</si>
  <si>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</si>
  <si>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</si>
  <si>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</si>
  <si>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</si>
  <si>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</si>
  <si>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</si>
  <si>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</si>
  <si>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</si>
  <si>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</si>
  <si>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</si>
  <si>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</si>
  <si>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</si>
  <si>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</si>
  <si>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</si>
  <si>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</si>
  <si>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</si>
  <si>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</si>
  <si>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</si>
  <si>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</si>
  <si>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</si>
  <si>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</si>
  <si>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</si>
  <si>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</si>
  <si>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</si>
  <si>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</si>
  <si>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</si>
  <si>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</si>
  <si>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</si>
  <si>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</si>
  <si>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</si>
  <si>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</si>
  <si>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</si>
  <si>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</si>
  <si>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</si>
  <si>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</si>
  <si>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</si>
  <si>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</si>
  <si>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</si>
  <si>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</si>
  <si>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</si>
  <si>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</si>
  <si>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</si>
  <si>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</si>
  <si>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</si>
  <si>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</si>
  <si>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</si>
  <si>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</si>
  <si>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</si>
  <si>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</si>
  <si>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</si>
  <si>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</si>
  <si>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</si>
  <si>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</si>
  <si>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</si>
  <si>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</si>
  <si>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</si>
  <si>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</si>
  <si>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</si>
  <si>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</si>
  <si>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</si>
  <si>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</si>
  <si>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</si>
  <si>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</si>
  <si>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</si>
  <si>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</si>
  <si>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</si>
  <si>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</si>
  <si>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</si>
  <si>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</si>
  <si>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</si>
  <si>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</si>
  <si>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</si>
  <si>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</si>
  <si>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</si>
  <si>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</si>
  <si>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</si>
  <si>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</si>
  <si>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</si>
  <si>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</si>
  <si>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</si>
  <si>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</si>
  <si>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</si>
  <si>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</si>
  <si>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</si>
  <si>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</si>
  <si>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</si>
  <si>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</si>
  <si>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</si>
  <si>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</si>
  <si>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</si>
  <si>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</si>
  <si>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</si>
  <si>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</si>
  <si>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</si>
  <si>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</si>
  <si>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</si>
  <si>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</si>
  <si>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</si>
  <si>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</si>
  <si>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</si>
  <si>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</si>
  <si>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</si>
  <si>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</si>
  <si>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</si>
  <si>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</si>
  <si>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</si>
  <si>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</si>
  <si>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</si>
  <si>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</si>
  <si>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</si>
  <si>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</si>
  <si>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</si>
  <si>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</si>
  <si>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</si>
  <si>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</si>
  <si>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</si>
  <si>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</si>
  <si>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</si>
  <si>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</si>
  <si>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</si>
  <si>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</si>
  <si>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</si>
  <si>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</si>
  <si>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</si>
  <si>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</si>
  <si>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</si>
  <si>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</si>
  <si>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</si>
  <si>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</si>
  <si>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</si>
  <si>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</si>
  <si>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</si>
  <si>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</si>
  <si>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</si>
  <si>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</si>
  <si>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</si>
  <si>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</si>
  <si>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</si>
  <si>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</si>
  <si>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</si>
  <si>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</si>
  <si>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</si>
  <si>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</si>
  <si>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</si>
  <si>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</si>
  <si>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</si>
  <si>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</si>
  <si>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</si>
  <si>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</si>
  <si>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</si>
  <si>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</si>
  <si>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</si>
  <si>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</si>
  <si>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</si>
  <si>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</si>
  <si>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</si>
  <si>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</si>
  <si>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</si>
  <si>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</si>
  <si>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</si>
  <si>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</si>
  <si>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</si>
  <si>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</si>
  <si>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</si>
  <si>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</si>
  <si>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</si>
  <si>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</si>
  <si>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</si>
  <si>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</si>
  <si>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</si>
  <si>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</si>
  <si>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</si>
  <si>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</si>
  <si>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</si>
  <si>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</si>
  <si>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</si>
  <si>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</si>
  <si>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</si>
  <si>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</si>
  <si>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</si>
  <si>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</si>
  <si>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</si>
  <si>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</si>
  <si>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</si>
  <si>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</si>
  <si>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</si>
  <si>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</si>
  <si>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</si>
  <si>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</si>
  <si>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</si>
  <si>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</si>
  <si>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</si>
  <si>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</si>
  <si>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</si>
  <si>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</si>
  <si>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</si>
  <si>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</si>
  <si>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</si>
  <si>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</si>
  <si>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</si>
  <si>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</si>
  <si>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</si>
  <si>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</si>
  <si>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</si>
  <si>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</si>
  <si>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</si>
  <si>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</si>
  <si>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</si>
  <si>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</si>
  <si>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</si>
  <si>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</si>
  <si>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</si>
  <si>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</si>
  <si>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</si>
  <si>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</si>
  <si>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</si>
  <si>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</si>
  <si>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</si>
  <si>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</si>
  <si>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</si>
  <si>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</si>
  <si>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</si>
  <si>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</si>
  <si>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</si>
  <si>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</si>
  <si>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</si>
  <si>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</si>
  <si>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</si>
  <si>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</si>
  <si>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</si>
  <si>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</si>
  <si>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</si>
  <si>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</si>
  <si>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</si>
  <si>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</si>
  <si>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</si>
  <si>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</si>
  <si>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</si>
  <si>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</si>
  <si>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</si>
  <si>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</si>
  <si>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</si>
  <si>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</si>
  <si>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</si>
  <si>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</si>
  <si>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</si>
  <si>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</si>
  <si>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</si>
  <si>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</si>
  <si>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</si>
  <si>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</si>
  <si>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</si>
  <si>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</si>
  <si>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</si>
  <si>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</si>
  <si>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</si>
  <si>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</si>
  <si>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</si>
  <si>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</si>
  <si>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</si>
  <si>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</si>
  <si>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</si>
  <si>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</si>
  <si>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</si>
  <si>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</si>
  <si>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</si>
  <si>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</si>
  <si>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</si>
  <si>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</si>
  <si>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</si>
  <si>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</si>
  <si>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</si>
  <si>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</si>
  <si>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</si>
  <si>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</si>
  <si>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</si>
  <si>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</si>
  <si>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</si>
  <si>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</si>
  <si>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</si>
  <si>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</si>
  <si>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</si>
  <si>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</si>
  <si>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</si>
  <si>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</si>
  <si>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</si>
  <si>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</si>
  <si>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</si>
  <si>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</si>
  <si>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</si>
  <si>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</si>
  <si>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</si>
  <si>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</si>
  <si>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</si>
  <si>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</si>
  <si>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</si>
  <si>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</si>
  <si>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</si>
  <si>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</si>
  <si>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</si>
  <si>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</si>
  <si>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</si>
  <si>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</si>
  <si>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</si>
  <si>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</si>
  <si>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</si>
  <si>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</si>
  <si>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</si>
  <si>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</si>
  <si>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</si>
  <si>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</si>
  <si>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</si>
  <si>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</si>
  <si>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</si>
  <si>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</si>
  <si>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</si>
  <si>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</si>
  <si>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</si>
  <si>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</si>
  <si>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</si>
  <si>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</si>
  <si>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</si>
  <si>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</si>
  <si>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</si>
  <si>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</si>
  <si>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</si>
  <si>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</si>
  <si>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</si>
  <si>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</si>
  <si>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</si>
  <si>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</si>
  <si>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</si>
  <si>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</si>
  <si>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</si>
  <si>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</si>
  <si>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</si>
  <si>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</si>
  <si>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</si>
  <si>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</si>
  <si>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</si>
  <si>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</si>
  <si>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</si>
  <si>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</si>
  <si>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</si>
  <si>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</si>
  <si>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</si>
  <si>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</si>
  <si>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</si>
  <si>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</si>
  <si>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</si>
  <si>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</si>
  <si>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</si>
  <si>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</si>
  <si>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</si>
  <si>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</si>
  <si>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</si>
  <si>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</si>
  <si>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</si>
  <si>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</si>
  <si>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</si>
  <si>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</si>
  <si>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</si>
  <si>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</si>
  <si>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</si>
  <si>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</si>
  <si>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</si>
  <si>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</si>
  <si>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</si>
  <si>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</si>
  <si>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</si>
  <si>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</si>
  <si>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</si>
  <si>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</si>
  <si>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</si>
  <si>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</si>
  <si>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</si>
  <si>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</si>
  <si>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</si>
  <si>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</si>
  <si>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</si>
  <si>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</si>
  <si>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</si>
  <si>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</si>
  <si>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</si>
  <si>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</si>
  <si>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</si>
  <si>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</si>
  <si>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</si>
  <si>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</si>
  <si>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</si>
  <si>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</si>
  <si>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</si>
  <si>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</si>
  <si>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</si>
  <si>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</si>
  <si>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</si>
  <si>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</si>
  <si>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</si>
  <si>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</si>
  <si>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</si>
  <si>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</si>
  <si>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</si>
  <si>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</si>
  <si>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</si>
  <si>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</si>
  <si>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</si>
  <si>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</si>
  <si>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</si>
  <si>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</si>
  <si>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</si>
  <si>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</si>
  <si>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</si>
  <si>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</si>
  <si>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</si>
  <si>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</si>
  <si>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</si>
  <si>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</si>
  <si>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</si>
  <si>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</si>
  <si>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</si>
  <si>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</si>
  <si>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</si>
  <si>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</si>
  <si>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</si>
  <si>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</si>
  <si>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</si>
  <si>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</si>
  <si>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</si>
  <si>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</si>
  <si>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</si>
  <si>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</si>
  <si>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</si>
  <si>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</si>
  <si>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</si>
  <si>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</si>
  <si>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</si>
  <si>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</si>
  <si>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</si>
  <si>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</si>
  <si>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</si>
  <si>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</si>
  <si>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</si>
  <si>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</si>
  <si>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</si>
  <si>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</si>
  <si>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</si>
  <si>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</si>
  <si>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</si>
  <si>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</si>
  <si>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</si>
  <si>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</si>
  <si>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</si>
  <si>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</si>
  <si>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</si>
  <si>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</si>
  <si>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</si>
  <si>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</si>
  <si>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</si>
  <si>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</si>
  <si>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</si>
  <si>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</si>
  <si>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</si>
  <si>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</si>
  <si>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</si>
  <si>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</si>
  <si>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</si>
  <si>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</si>
  <si>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</si>
  <si>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</si>
  <si>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</si>
  <si>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</si>
  <si>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</si>
  <si>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</si>
  <si>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</si>
  <si>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</si>
  <si>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</si>
  <si>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</si>
  <si>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</si>
  <si>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</si>
  <si>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</si>
  <si>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</si>
  <si>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</si>
  <si>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</si>
  <si>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</si>
  <si>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</si>
  <si>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</si>
  <si>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</si>
  <si>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</si>
  <si>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</si>
  <si>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</si>
  <si>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</si>
  <si>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</si>
  <si>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</si>
  <si>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</si>
  <si>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</si>
  <si>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</si>
  <si>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</si>
  <si>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</si>
  <si>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</si>
  <si>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</si>
  <si>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</si>
  <si>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</si>
  <si>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</si>
  <si>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</si>
  <si>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</si>
  <si>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</si>
  <si>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</si>
  <si>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</si>
  <si>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</si>
  <si>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</si>
  <si>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</si>
  <si>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</si>
  <si>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</si>
  <si>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</si>
  <si>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</si>
  <si>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</si>
  <si>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</si>
  <si>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</si>
  <si>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</si>
  <si>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</si>
  <si>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</si>
  <si>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</si>
  <si>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</si>
  <si>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</si>
  <si>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</si>
  <si>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</si>
  <si>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</si>
  <si>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</si>
  <si>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</si>
  <si>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</si>
  <si>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</si>
  <si>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</si>
  <si>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</si>
  <si>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</si>
  <si>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</si>
  <si>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</si>
  <si>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</si>
  <si>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</si>
  <si>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</si>
  <si>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</si>
  <si>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</si>
  <si>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</si>
  <si>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</si>
  <si>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</si>
  <si>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</si>
  <si>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</si>
  <si>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</si>
  <si>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</si>
  <si>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</si>
  <si>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</si>
  <si>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</si>
  <si>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</si>
  <si>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</si>
  <si>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</si>
  <si>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</si>
  <si>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</si>
  <si>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</si>
  <si>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</si>
  <si>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</si>
  <si>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</si>
  <si>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</si>
  <si>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</si>
  <si>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</si>
  <si>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</si>
  <si>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</si>
  <si>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</si>
  <si>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</si>
  <si>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</si>
  <si>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</si>
  <si>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</si>
  <si>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</si>
  <si>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</si>
  <si>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</si>
  <si>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</si>
  <si>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</si>
  <si>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</si>
  <si>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</si>
  <si>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</si>
  <si>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</si>
  <si>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</si>
  <si>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</si>
  <si>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</si>
  <si>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</si>
  <si>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</si>
  <si>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</si>
  <si>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</si>
  <si>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</si>
  <si>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</si>
  <si>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</si>
  <si>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</si>
  <si>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</si>
  <si>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</si>
  <si>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</si>
  <si>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</si>
  <si>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</si>
  <si>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</si>
  <si>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</si>
  <si>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</si>
  <si>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</si>
  <si>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</si>
  <si>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</si>
  <si>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</si>
  <si>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</si>
  <si>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</si>
  <si>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</si>
  <si>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</si>
  <si>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</si>
  <si>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</si>
  <si>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</si>
  <si>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</si>
  <si>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</si>
  <si>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</si>
  <si>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</si>
  <si>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</si>
  <si>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</si>
  <si>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</si>
  <si>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</si>
  <si>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</si>
  <si>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</si>
  <si>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</si>
  <si>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</si>
  <si>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</si>
  <si>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</si>
  <si>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</si>
  <si>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</si>
  <si>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</si>
  <si>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</si>
  <si>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</si>
  <si>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</si>
  <si>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</si>
  <si>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</si>
  <si>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</si>
  <si>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</si>
  <si>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</si>
  <si>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</si>
  <si>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</si>
  <si>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</si>
  <si>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</si>
  <si>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</si>
  <si>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</si>
  <si>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</si>
  <si>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</si>
  <si>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</si>
  <si>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</si>
  <si>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</si>
  <si>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</si>
  <si>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</si>
  <si>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</si>
  <si>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</si>
  <si>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</si>
  <si>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</si>
  <si>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</si>
  <si>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</si>
  <si>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</si>
  <si>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</si>
  <si>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</si>
  <si>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</si>
  <si>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</si>
  <si>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</si>
  <si>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</si>
  <si>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</si>
  <si>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</si>
  <si>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</si>
  <si>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</si>
  <si>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</si>
  <si>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</si>
  <si>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</si>
  <si>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</si>
  <si>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</si>
  <si>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</si>
  <si>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</si>
  <si>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</si>
  <si>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</si>
  <si>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</si>
  <si>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</si>
  <si>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</si>
  <si>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</si>
  <si>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</si>
  <si>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</si>
  <si>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</si>
  <si>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</si>
  <si>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</si>
  <si>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</si>
  <si>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</si>
  <si>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</si>
  <si>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</si>
  <si>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</si>
  <si>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</si>
  <si>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</si>
  <si>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</si>
  <si>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</si>
  <si>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</si>
  <si>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</si>
  <si>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</si>
  <si>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</si>
  <si>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</si>
  <si>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</si>
  <si>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</si>
  <si>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</si>
  <si>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</si>
  <si>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</si>
  <si>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</si>
  <si>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</si>
  <si>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</si>
  <si>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</si>
  <si>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</si>
  <si>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</si>
  <si>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</si>
  <si>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</si>
  <si>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</si>
  <si>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</si>
  <si>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</si>
  <si>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</si>
  <si>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</si>
  <si>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</si>
  <si>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</si>
  <si>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</si>
  <si>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</si>
  <si>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</si>
  <si>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</si>
  <si>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</si>
  <si>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</si>
  <si>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</si>
  <si>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</si>
  <si>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</si>
  <si>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</si>
  <si>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</si>
  <si>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</si>
  <si>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</si>
  <si>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</si>
  <si>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</si>
  <si>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</si>
  <si>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</si>
  <si>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</si>
  <si>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</si>
  <si>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</si>
  <si>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</si>
  <si>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</si>
  <si>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</si>
  <si>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</si>
  <si>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</si>
  <si>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</si>
  <si>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</si>
  <si>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</si>
  <si>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</si>
  <si>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</si>
  <si>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</si>
  <si>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</si>
  <si>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</si>
  <si>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</si>
  <si>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</si>
  <si>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</si>
  <si>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</si>
  <si>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</si>
  <si>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</si>
  <si>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</si>
  <si>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</si>
  <si>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</si>
  <si>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</si>
  <si>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</si>
  <si>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</si>
  <si>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</si>
  <si>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</si>
  <si>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</si>
  <si>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</si>
  <si>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</si>
  <si>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</si>
  <si>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</si>
  <si>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</si>
  <si>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</si>
  <si>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</si>
  <si>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</si>
  <si>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</si>
  <si>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</si>
  <si>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</si>
  <si>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</si>
  <si>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</si>
  <si>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</si>
  <si>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</si>
  <si>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</si>
  <si>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</si>
  <si>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</si>
  <si>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</si>
  <si>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</si>
  <si>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</si>
  <si>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</si>
  <si>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</si>
  <si>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</si>
  <si>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</si>
  <si>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</si>
  <si>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</si>
  <si>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</si>
  <si>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</si>
  <si>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</si>
  <si>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</si>
  <si>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</si>
  <si>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</si>
  <si>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</si>
  <si>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</si>
  <si>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</si>
  <si>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</si>
  <si>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</si>
  <si>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</si>
  <si>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</si>
  <si>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</si>
  <si>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</si>
  <si>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</si>
  <si>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</si>
  <si>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</si>
  <si>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</si>
  <si>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</si>
  <si>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</si>
  <si>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</si>
  <si>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</si>
  <si>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</si>
  <si>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</si>
  <si>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</si>
  <si>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</si>
  <si>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</si>
  <si>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</si>
  <si>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</si>
  <si>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</si>
  <si>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</si>
  <si>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</si>
  <si>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</si>
  <si>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</si>
  <si>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</si>
  <si>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</si>
  <si>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</si>
  <si>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</si>
  <si>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</si>
  <si>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</si>
  <si>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</si>
  <si>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</si>
  <si>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</si>
  <si>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</si>
  <si>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</si>
  <si>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</si>
  <si>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</si>
  <si>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</si>
  <si>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</si>
  <si>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</si>
  <si>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</si>
  <si>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</si>
  <si>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</si>
  <si>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</si>
  <si>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</si>
  <si>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</si>
  <si>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</si>
  <si>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</si>
  <si>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</si>
  <si>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</si>
  <si>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</si>
  <si>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</si>
  <si>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</si>
  <si>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</si>
  <si>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</si>
  <si>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</si>
  <si>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</si>
  <si>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</si>
  <si>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</si>
  <si>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</si>
  <si>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</si>
  <si>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</si>
  <si>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</si>
  <si>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</si>
  <si>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</si>
  <si>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</si>
  <si>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</si>
  <si>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</si>
  <si>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</si>
  <si>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</si>
  <si>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</si>
  <si>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</si>
  <si>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</si>
  <si>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</si>
  <si>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</si>
  <si>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</si>
  <si>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</si>
  <si>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</si>
  <si>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</si>
  <si>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</si>
  <si>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</si>
  <si>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</si>
  <si>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</si>
  <si>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</si>
  <si>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</si>
  <si>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</si>
  <si>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</si>
  <si>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</si>
  <si>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</si>
  <si>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</si>
  <si>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</si>
  <si>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</si>
  <si>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</si>
  <si>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</si>
  <si>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</si>
  <si>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</si>
  <si>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</si>
  <si>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</si>
  <si>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</si>
  <si>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</si>
  <si>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</si>
  <si>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</si>
  <si>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</si>
  <si>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</si>
  <si>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</si>
  <si>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</si>
  <si>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</si>
  <si>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</si>
  <si>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</si>
  <si>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</si>
  <si>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</si>
  <si>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</si>
  <si>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</si>
  <si>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</si>
  <si>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</si>
  <si>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</si>
  <si>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</si>
  <si>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</si>
  <si>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</si>
  <si>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</si>
  <si>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</si>
  <si>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</si>
  <si>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</si>
  <si>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</si>
  <si>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</si>
  <si>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</si>
  <si>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</si>
  <si>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</si>
  <si>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</si>
  <si>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</si>
  <si>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</si>
  <si>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</si>
  <si>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</si>
  <si>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</si>
  <si>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</si>
  <si>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</si>
  <si>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</si>
  <si>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</si>
  <si>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</si>
  <si>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</si>
  <si>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</si>
  <si>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</si>
  <si>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</si>
  <si>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</si>
  <si>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</si>
  <si>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</si>
  <si>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</si>
  <si>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</si>
  <si>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</si>
  <si>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</si>
  <si>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</si>
  <si>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</si>
  <si>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</si>
  <si>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</si>
  <si>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</si>
  <si>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</si>
  <si>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</si>
  <si>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</si>
  <si>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</si>
  <si>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</si>
  <si>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</si>
  <si>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</si>
  <si>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</si>
  <si>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</si>
  <si>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</si>
  <si>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</si>
  <si>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</si>
  <si>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</si>
  <si>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</si>
  <si>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</si>
  <si>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</si>
  <si>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</si>
  <si>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</si>
  <si>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</si>
  <si>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</si>
  <si>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</si>
  <si>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</si>
  <si>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</si>
  <si>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</si>
  <si>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</si>
  <si>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</si>
  <si>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</si>
  <si>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</si>
  <si>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</si>
  <si>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</si>
  <si>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</si>
  <si>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</si>
  <si>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</si>
  <si>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</si>
  <si>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</si>
  <si>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</si>
  <si>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</si>
  <si>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</si>
  <si>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</si>
  <si>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</si>
  <si>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</si>
  <si>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</si>
  <si>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</si>
  <si>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</si>
  <si>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</si>
  <si>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</si>
  <si>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</si>
  <si>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</si>
  <si>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</si>
  <si>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</si>
  <si>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</si>
  <si>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</si>
  <si>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</si>
  <si>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</si>
  <si>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</si>
  <si>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</si>
  <si>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</si>
  <si>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</si>
  <si>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</si>
  <si>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</si>
  <si>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</si>
  <si>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</si>
  <si>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</si>
  <si>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</si>
  <si>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</si>
  <si>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</si>
  <si>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</si>
  <si>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</si>
  <si>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</si>
  <si>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</si>
  <si>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</si>
  <si>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</si>
  <si>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</si>
  <si>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</si>
  <si>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</si>
  <si>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</si>
  <si>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</si>
  <si>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</si>
  <si>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</si>
  <si>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</si>
  <si>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</si>
  <si>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</si>
  <si>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</si>
  <si>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</si>
  <si>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</si>
  <si>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</si>
  <si>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</si>
  <si>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</si>
  <si>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</si>
  <si>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</si>
  <si>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</si>
  <si>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</si>
  <si>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</si>
  <si>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</si>
  <si>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</si>
  <si>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</si>
  <si>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</si>
  <si>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</si>
  <si>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</si>
  <si>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</si>
  <si>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</si>
  <si>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</si>
  <si>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</si>
  <si>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</si>
  <si>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</si>
  <si>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</si>
  <si>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</si>
  <si>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</si>
  <si>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</si>
  <si>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</si>
  <si>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</si>
  <si>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</si>
  <si>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</si>
  <si>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</si>
  <si>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</si>
  <si>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</si>
  <si>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</si>
  <si>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</si>
  <si>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</si>
  <si>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</si>
  <si>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</si>
  <si>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</si>
  <si>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</si>
  <si>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</si>
  <si>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</si>
  <si>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</si>
  <si>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</si>
  <si>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</si>
  <si>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</si>
  <si>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</si>
  <si>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</si>
  <si>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</si>
  <si>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</si>
  <si>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</si>
  <si>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</si>
  <si>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</si>
  <si>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</si>
  <si>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</si>
  <si>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</si>
  <si>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</si>
  <si>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</si>
  <si>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</si>
  <si>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</si>
  <si>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</si>
  <si>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</si>
  <si>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</si>
  <si>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</si>
  <si>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</si>
  <si>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</si>
  <si>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</si>
  <si>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</si>
  <si>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</si>
  <si>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</si>
  <si>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</si>
  <si>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</si>
  <si>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</si>
  <si>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</si>
  <si>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</si>
  <si>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</si>
  <si>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</si>
  <si>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</si>
  <si>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</si>
  <si>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</si>
  <si>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</si>
  <si>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</si>
  <si>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</si>
  <si>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</si>
  <si>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</si>
  <si>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</si>
  <si>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</si>
  <si>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</si>
  <si>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</si>
  <si>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</si>
  <si>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</si>
  <si>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</si>
  <si>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</si>
  <si>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</si>
  <si>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</si>
  <si>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</si>
  <si>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</si>
  <si>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</si>
  <si>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</si>
  <si>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</si>
  <si>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</si>
  <si>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</si>
  <si>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</si>
  <si>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</si>
  <si>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</si>
  <si>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</si>
  <si>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</si>
  <si>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</si>
  <si>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</si>
  <si>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</si>
  <si>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</si>
  <si>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</si>
  <si>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</si>
  <si>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</si>
  <si>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</si>
  <si>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</si>
  <si>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</si>
  <si>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</si>
  <si>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</si>
  <si>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</si>
  <si>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</si>
  <si>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</si>
  <si>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</si>
  <si>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</si>
  <si>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</si>
  <si>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</si>
  <si>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</si>
  <si>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</si>
  <si>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</si>
  <si>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</si>
  <si>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</si>
  <si>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</si>
  <si>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</si>
  <si>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</si>
  <si>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</si>
  <si>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</si>
  <si>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</si>
  <si>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</si>
  <si>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</si>
  <si>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</si>
  <si>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</si>
  <si>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</si>
  <si>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</si>
  <si>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</si>
  <si>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</si>
  <si>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</si>
  <si>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</si>
  <si>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</si>
  <si>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</si>
  <si>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</si>
  <si>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</si>
  <si>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</si>
  <si>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</si>
  <si>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</si>
  <si>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</si>
  <si>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</si>
  <si>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</si>
  <si>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</si>
  <si>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</si>
  <si>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</si>
  <si>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</si>
  <si>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</si>
  <si>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</si>
  <si>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</si>
  <si>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</si>
  <si>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</si>
  <si>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</si>
  <si>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</si>
  <si>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</si>
  <si>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</si>
  <si>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</si>
  <si>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</si>
  <si>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</si>
  <si>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</si>
  <si>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</si>
  <si>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</si>
  <si>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</si>
  <si>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</si>
  <si>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</si>
  <si>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</si>
  <si>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</si>
  <si>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</si>
  <si>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</si>
  <si>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</si>
  <si>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</si>
  <si>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</si>
  <si>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</si>
  <si>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</si>
  <si>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</si>
  <si>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</si>
  <si>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</si>
  <si>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</si>
  <si>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</si>
  <si>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</si>
  <si>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</si>
  <si>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</si>
  <si>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</si>
  <si>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</si>
  <si>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</si>
  <si>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</si>
  <si>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</si>
  <si>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</si>
  <si>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</si>
  <si>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</si>
  <si>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</si>
  <si>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</si>
  <si>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</si>
  <si>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</si>
  <si>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</si>
  <si>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</si>
  <si>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</si>
  <si>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</si>
  <si>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</si>
  <si>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</si>
  <si>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</si>
  <si>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</si>
  <si>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</si>
  <si>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</si>
  <si>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</si>
  <si>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</si>
  <si>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</si>
  <si>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</si>
  <si>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</si>
  <si>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</si>
  <si>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</si>
  <si>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</si>
  <si>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</si>
  <si>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</si>
  <si>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</si>
  <si>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</si>
  <si>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</si>
  <si>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</si>
  <si>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</si>
  <si>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</si>
  <si>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</si>
  <si>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</si>
  <si>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</si>
  <si>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</si>
  <si>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</si>
  <si>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</si>
  <si>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</si>
  <si>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</si>
  <si>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</si>
  <si>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</si>
  <si>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</si>
  <si>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</si>
  <si>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</si>
  <si>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</si>
  <si>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</si>
  <si>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</si>
  <si>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</si>
  <si>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</si>
  <si>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</si>
  <si>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</si>
  <si>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</si>
  <si>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</si>
  <si>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</si>
  <si>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</si>
  <si>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</si>
  <si>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</si>
  <si>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</si>
  <si>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</si>
  <si>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</si>
  <si>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</si>
  <si>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</si>
  <si>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</si>
  <si>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</si>
  <si>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</si>
  <si>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</si>
  <si>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</si>
  <si>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</si>
  <si>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</si>
  <si>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</si>
  <si>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</si>
  <si>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</si>
  <si>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</si>
  <si>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</si>
  <si>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</si>
  <si>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</si>
  <si>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</si>
  <si>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</si>
  <si>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</si>
  <si>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</si>
  <si>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</si>
  <si>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</si>
  <si>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</si>
  <si>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</si>
  <si>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</si>
  <si>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</si>
  <si>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</si>
  <si>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</si>
  <si>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</si>
  <si>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</si>
  <si>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</si>
  <si>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</si>
  <si>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</si>
  <si>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</si>
  <si>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</si>
  <si>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</si>
  <si>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</si>
  <si>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</si>
  <si>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</si>
  <si>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</si>
  <si>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</si>
  <si>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</si>
  <si>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</si>
  <si>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</si>
  <si>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</si>
  <si>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</si>
  <si>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</si>
  <si>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</si>
  <si>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</si>
  <si>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</si>
  <si>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</si>
  <si>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</si>
  <si>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</si>
  <si>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</si>
  <si>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</si>
  <si>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</si>
  <si>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</si>
  <si>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</si>
  <si>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</si>
  <si>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</si>
  <si>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</si>
  <si>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</si>
  <si>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</si>
  <si>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</si>
  <si>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</si>
  <si>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</si>
  <si>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</si>
  <si>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</si>
  <si>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</si>
  <si>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</si>
  <si>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</si>
  <si>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</si>
  <si>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</si>
  <si>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</si>
  <si>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</si>
  <si>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</si>
  <si>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</si>
  <si>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</si>
  <si>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</si>
  <si>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</si>
  <si>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</si>
  <si>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</si>
  <si>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</si>
  <si>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</si>
  <si>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</si>
  <si>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</si>
  <si>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</si>
  <si>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</si>
  <si>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</si>
  <si>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</si>
  <si>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</si>
  <si>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</si>
  <si>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</si>
  <si>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</si>
  <si>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</si>
  <si>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</si>
  <si>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</si>
  <si>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</si>
  <si>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</si>
  <si>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</si>
  <si>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</si>
  <si>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</si>
  <si>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</si>
  <si>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</si>
  <si>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</si>
  <si>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</si>
  <si>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</si>
  <si>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</si>
  <si>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</si>
  <si>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</si>
  <si>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</si>
  <si>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</si>
  <si>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</si>
  <si>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</si>
  <si>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</si>
  <si>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</si>
  <si>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</si>
  <si>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</si>
  <si>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</si>
  <si>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</si>
  <si>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</si>
  <si>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</si>
  <si>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</si>
  <si>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</si>
  <si>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</si>
  <si>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</si>
  <si>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</si>
  <si>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</si>
  <si>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</si>
  <si>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</si>
  <si>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</si>
  <si>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</si>
  <si>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</si>
  <si>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</si>
  <si>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</si>
  <si>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</si>
  <si>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</si>
  <si>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</si>
  <si>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</si>
  <si>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</si>
  <si>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</si>
  <si>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</si>
  <si>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</si>
  <si>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</si>
  <si>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</si>
  <si>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</si>
  <si>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</si>
  <si>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</si>
  <si>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</si>
  <si>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</si>
  <si>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</si>
  <si>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</si>
  <si>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</si>
  <si>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</si>
  <si>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</si>
  <si>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</si>
  <si>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</si>
  <si>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</si>
  <si>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</si>
  <si>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</si>
  <si>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</si>
  <si>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</si>
  <si>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</si>
  <si>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</si>
  <si>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</si>
  <si>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</si>
  <si>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</si>
  <si>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</si>
  <si>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</si>
  <si>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</si>
  <si>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</si>
  <si>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</si>
  <si>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</si>
  <si>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</si>
  <si>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</si>
  <si>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</si>
  <si>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</si>
  <si>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</si>
  <si>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</si>
  <si>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</si>
  <si>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</si>
  <si>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</si>
  <si>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</si>
  <si>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</si>
  <si>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</si>
  <si>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</si>
  <si>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</si>
  <si>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</si>
  <si>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</si>
  <si>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</si>
  <si>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</si>
  <si>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</si>
  <si>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</si>
  <si>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</si>
  <si>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</si>
  <si>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</si>
  <si>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</si>
  <si>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</si>
  <si>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</si>
  <si>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</si>
  <si>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</si>
  <si>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</si>
  <si>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</si>
  <si>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</si>
  <si>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</si>
  <si>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</si>
  <si>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</si>
  <si>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</si>
  <si>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</si>
  <si>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</si>
  <si>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</si>
  <si>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</si>
  <si>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</si>
  <si>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</si>
  <si>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</si>
  <si>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</si>
  <si>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</si>
  <si>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</si>
  <si>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</si>
  <si>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</si>
  <si>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</si>
  <si>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</si>
  <si>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</si>
  <si>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</si>
  <si>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</si>
  <si>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</si>
  <si>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</si>
  <si>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</si>
  <si>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</si>
  <si>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</si>
  <si>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</si>
  <si>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</si>
  <si>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</si>
  <si>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</si>
  <si>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</si>
  <si>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</si>
  <si>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</si>
  <si>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</si>
  <si>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</si>
  <si>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</si>
  <si>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</si>
  <si>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</si>
  <si>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</si>
  <si>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</si>
  <si>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</si>
  <si>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</si>
  <si>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</si>
  <si>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</si>
  <si>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</si>
  <si>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</si>
  <si>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</si>
  <si>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</si>
  <si>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</si>
  <si>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</si>
  <si>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</si>
  <si>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</si>
  <si>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</si>
  <si>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</si>
  <si>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</si>
  <si>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</si>
  <si>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</si>
  <si>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</si>
  <si>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</si>
  <si>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</si>
  <si>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</si>
  <si>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</si>
  <si>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</si>
  <si>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</si>
  <si>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</si>
  <si>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</si>
  <si>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</si>
  <si>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</si>
  <si>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</si>
  <si>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</si>
  <si>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</si>
  <si>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</si>
  <si>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</si>
  <si>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</si>
  <si>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</si>
  <si>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</si>
  <si>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</si>
  <si>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</si>
  <si>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</si>
  <si>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</si>
  <si>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</si>
  <si>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</si>
  <si>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</si>
  <si>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</si>
  <si>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</si>
  <si>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</si>
  <si>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</si>
  <si>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</si>
  <si>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</si>
  <si>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</si>
  <si>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</si>
  <si>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</si>
  <si>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</si>
  <si>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</si>
  <si>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</si>
  <si>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</si>
  <si>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</si>
  <si>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</si>
  <si>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</si>
  <si>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</si>
  <si>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</si>
  <si>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</si>
  <si>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</si>
  <si>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</si>
  <si>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</si>
  <si>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</si>
  <si>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</si>
  <si>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</si>
  <si>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</si>
  <si>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</si>
  <si>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</si>
  <si>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</si>
  <si>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</si>
  <si>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</si>
  <si>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</si>
  <si>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</si>
  <si>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</si>
  <si>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</si>
  <si>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</si>
  <si>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</si>
  <si>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</si>
  <si>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</si>
  <si>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</si>
  <si>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</si>
  <si>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</si>
  <si>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</si>
  <si>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</si>
  <si>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</si>
  <si>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</si>
  <si>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</si>
  <si>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</si>
  <si>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</si>
  <si>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</si>
  <si>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</si>
  <si>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</si>
  <si>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</si>
  <si>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</si>
  <si>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</si>
  <si>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</si>
  <si>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</si>
  <si>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</si>
  <si>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</si>
  <si>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</si>
  <si>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</si>
  <si>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</si>
  <si>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</si>
  <si>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</si>
  <si>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</si>
  <si>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</si>
  <si>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</si>
  <si>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</si>
  <si>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</si>
  <si>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</si>
  <si>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</si>
  <si>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</si>
  <si>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</si>
  <si>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</si>
  <si>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</si>
  <si>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</si>
  <si>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</si>
  <si>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</si>
  <si>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</si>
  <si>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</si>
  <si>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</si>
  <si>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</si>
  <si>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</si>
  <si>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</si>
  <si>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</si>
  <si>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</si>
  <si>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</si>
  <si>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</si>
  <si>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</si>
  <si>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</si>
  <si>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</si>
  <si>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</si>
  <si>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</si>
  <si>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</si>
  <si>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</si>
  <si>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</si>
  <si>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</si>
  <si>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</si>
  <si>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</si>
  <si>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</si>
  <si>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</si>
  <si>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</si>
  <si>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</si>
  <si>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</si>
  <si>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</si>
  <si>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</si>
  <si>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</si>
  <si>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</si>
  <si>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</si>
  <si>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</si>
  <si>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</si>
  <si>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</si>
  <si>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</si>
  <si>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</si>
  <si>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</si>
  <si>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</si>
  <si>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</si>
  <si>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</si>
  <si>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</si>
  <si>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</si>
  <si>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</si>
  <si>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</si>
  <si>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</si>
  <si>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</si>
  <si>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</si>
  <si>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</si>
  <si>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</si>
  <si>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</si>
  <si>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</si>
  <si>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</si>
  <si>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</si>
  <si>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</si>
  <si>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</si>
  <si>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</si>
  <si>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</si>
  <si>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</si>
  <si>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</si>
  <si>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</si>
  <si>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</si>
  <si>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</si>
  <si>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</si>
  <si>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</si>
  <si>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</si>
  <si>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</si>
  <si>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</si>
  <si>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</si>
  <si>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</si>
  <si>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</si>
  <si>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</si>
  <si>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</si>
  <si>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</si>
  <si>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</si>
  <si>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</si>
  <si>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</si>
  <si>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</si>
  <si>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</si>
  <si>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</si>
  <si>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</si>
  <si>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</si>
  <si>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</si>
  <si>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</si>
  <si>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</si>
  <si>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</si>
  <si>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</si>
  <si>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</si>
  <si>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</si>
  <si>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</si>
  <si>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</si>
  <si>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</si>
  <si>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</si>
  <si>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</si>
  <si>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</si>
  <si>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</si>
  <si>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</si>
  <si>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</si>
  <si>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</si>
  <si>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</si>
  <si>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</si>
  <si>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</si>
  <si>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</si>
  <si>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</si>
  <si>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</si>
  <si>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</si>
  <si>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</si>
  <si>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</si>
  <si>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</si>
  <si>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</si>
  <si>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</si>
  <si>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</si>
  <si>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</si>
  <si>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</si>
  <si>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</si>
  <si>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</si>
  <si>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</si>
  <si>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</si>
  <si>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</si>
  <si>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</si>
  <si>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</si>
  <si>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</si>
  <si>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</si>
  <si>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</si>
  <si>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</si>
  <si>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</si>
  <si>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</si>
  <si>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</si>
  <si>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</si>
  <si>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</si>
  <si>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</si>
  <si>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</si>
  <si>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</si>
  <si>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</si>
  <si>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</si>
  <si>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</si>
  <si>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</si>
  <si>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</si>
  <si>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</si>
  <si>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</si>
  <si>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</si>
  <si>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</si>
  <si>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</si>
  <si>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</si>
  <si>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</si>
  <si>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</si>
  <si>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</si>
  <si>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</si>
  <si>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</si>
  <si>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</si>
  <si>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</si>
  <si>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</si>
  <si>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</si>
  <si>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</si>
  <si>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</si>
  <si>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</si>
  <si>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</si>
  <si>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</si>
  <si>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</si>
  <si>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</si>
  <si>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</si>
  <si>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</si>
  <si>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</si>
  <si>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</si>
  <si>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</si>
  <si>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</si>
  <si>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</si>
  <si>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</si>
  <si>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</si>
  <si>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</si>
  <si>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</si>
  <si>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</si>
  <si>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</si>
  <si>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</si>
  <si>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</si>
  <si>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</si>
  <si>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</si>
  <si>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</si>
  <si>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</si>
  <si>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</si>
  <si>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</si>
  <si>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</si>
  <si>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</si>
  <si>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</si>
  <si>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</si>
  <si>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</si>
  <si>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</si>
  <si>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</si>
  <si>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</si>
  <si>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</si>
  <si>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</si>
  <si>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</si>
  <si>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</si>
  <si>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</si>
  <si>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</si>
  <si>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</si>
  <si>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</si>
  <si>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</si>
  <si>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</si>
  <si>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</si>
  <si>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</si>
  <si>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</si>
  <si>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</si>
  <si>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</si>
  <si>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</si>
  <si>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</si>
  <si>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</si>
  <si>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</si>
  <si>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</si>
  <si>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</si>
  <si>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</si>
  <si>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</si>
  <si>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</si>
  <si>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</si>
  <si>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</si>
  <si>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</si>
  <si>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</si>
  <si>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</si>
  <si>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</si>
  <si>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</si>
  <si>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</si>
  <si>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</si>
  <si>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</si>
  <si>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</si>
  <si>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</si>
  <si>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</si>
  <si>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</si>
  <si>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</si>
  <si>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</si>
  <si>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</si>
  <si>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</si>
  <si>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</si>
  <si>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</si>
  <si>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</si>
  <si>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</si>
  <si>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</si>
  <si>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</si>
  <si>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</si>
  <si>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</si>
  <si>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</si>
  <si>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</si>
  <si>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</si>
  <si>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</si>
  <si>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</si>
  <si>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</si>
  <si>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</si>
  <si>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</si>
  <si>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</si>
  <si>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</si>
  <si>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</si>
  <si>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</si>
  <si>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</si>
  <si>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</si>
  <si>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</si>
  <si>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</si>
  <si>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</si>
  <si>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</si>
  <si>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</si>
  <si>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</si>
  <si>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</si>
  <si>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</si>
  <si>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</si>
  <si>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</si>
  <si>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</si>
  <si>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</si>
  <si>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</si>
  <si>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</si>
  <si>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</si>
  <si>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</si>
  <si>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</si>
  <si>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</si>
  <si>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</si>
  <si>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</si>
  <si>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</si>
  <si>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</si>
  <si>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</si>
  <si>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</si>
  <si>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</si>
  <si>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</si>
  <si>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</si>
  <si>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</si>
  <si>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</si>
  <si>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</si>
  <si>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</si>
  <si>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</si>
  <si>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</si>
  <si>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</si>
  <si>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</si>
  <si>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</si>
  <si>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</si>
  <si>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</si>
  <si>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</si>
  <si>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</si>
  <si>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</si>
  <si>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</si>
  <si>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</si>
  <si>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</si>
  <si>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</si>
  <si>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</si>
  <si>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</si>
  <si>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</si>
  <si>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</si>
  <si>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</si>
  <si>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</si>
  <si>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</si>
  <si>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</si>
  <si>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</si>
  <si>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</si>
  <si>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</si>
  <si>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</si>
  <si>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</si>
  <si>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</si>
  <si>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</si>
  <si>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</si>
  <si>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</si>
  <si>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</si>
  <si>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</si>
  <si>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</si>
  <si>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</si>
  <si>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</si>
  <si>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</si>
  <si>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</si>
  <si>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</si>
  <si>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</si>
  <si>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</si>
  <si>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</si>
  <si>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</si>
  <si>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</si>
  <si>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</si>
  <si>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</si>
  <si>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</si>
  <si>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</si>
  <si>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</si>
  <si>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</si>
  <si>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</si>
  <si>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</si>
  <si>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</si>
  <si>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</si>
  <si>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</si>
  <si>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</si>
  <si>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</si>
  <si>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</si>
  <si>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</si>
  <si>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</si>
  <si>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</si>
  <si>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</si>
  <si>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</si>
  <si>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</si>
  <si>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</si>
  <si>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</si>
  <si>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</si>
  <si>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</si>
  <si>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</si>
  <si>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</si>
  <si>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</si>
  <si>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</si>
  <si>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</si>
  <si>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</si>
  <si>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</si>
  <si>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</si>
  <si>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</si>
  <si>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</si>
  <si>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</si>
  <si>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</si>
  <si>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</si>
  <si>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</si>
  <si>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</si>
  <si>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</si>
  <si>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</si>
  <si>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</si>
  <si>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</si>
  <si>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</si>
  <si>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</si>
  <si>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</si>
  <si>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</si>
  <si>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</si>
  <si>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</si>
  <si>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</si>
  <si>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</si>
  <si>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</si>
  <si>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PRECI-DIP SA</t>
  </si>
  <si>
    <t>Rue Saint-Henri 11, CH-2800 Delémont</t>
  </si>
  <si>
    <t>Mrs Laura Bartek</t>
  </si>
  <si>
    <t>+41 32 421 71 03</t>
  </si>
  <si>
    <t>Mme Nadine Gérard</t>
  </si>
  <si>
    <t>Purchase Manager</t>
  </si>
  <si>
    <t>+41 32 421 04 00</t>
  </si>
  <si>
    <t>l.bartek@precidip.com</t>
  </si>
  <si>
    <t>n.gerard@precidip.com</t>
  </si>
  <si>
    <t>http://www.precidip.com/Htdocs/Files/v/5854.pdf</t>
  </si>
  <si>
    <t>Conflict-free sourcing requirement is included in our purchasing T&amp;C and part of our standard contract. Compliance is aditionnally assessed during annual supplier assessement and during supplier audits.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</si>
</sst>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quot;€&quot;_-;\-* #,##0\ &quot;€&quot;_-;_-* &quot;-&quot;\ &quot;€&quot;_-;_-@_-"/>
    <numFmt numFmtId="173" formatCode="_-* #,##0\ _€_-;\-* #,##0\ _€_-;_-* &quot;-&quot;\ _€_-;_-@_-"/>
    <numFmt numFmtId="174" formatCode="_-* #,##0.00\ &quot;€&quot;_-;\-* #,##0.00\ &quot;€&quot;_-;_-* &quot;-&quot;??\ &quot;€&quot;_-;_-@_-"/>
    <numFmt numFmtId="175" formatCode="_-* #,##0.00\ _€_-;\-* #,##0.00\ _€_-;_-* &quot;-&quot;??\ _€_-;_-@_-"/>
    <numFmt numFmtId="176" formatCode="_-&quot;€&quot;\ * #,##0_-;\-&quot;€&quot;\ * #,##0_-;_-&quot;€&quot;\ * &quot;-&quot;_-;_-@_-"/>
    <numFmt numFmtId="177" formatCode="_-&quot;€&quot;\ * #,##0.00_-;\-&quot;€&quot;\ * #,##0.00_-;_-&quot;€&quot;\ * &quot;-&quot;??_-;_-@_-"/>
    <numFmt numFmtId="178" formatCode="0.0"/>
  </numFmts>
  <fonts count="119">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
      <u/>
      <sz val="10"/>
      <color theme="10"/>
      <name val="Verdan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30">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172"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8" fillId="0" borderId="0" applyNumberFormat="0" applyFill="0" applyBorder="0" applyAlignment="0" applyProtection="0"/>
  </cellStyleXfs>
  <cellXfs count="407">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8"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8"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8"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49" fontId="118" fillId="45" borderId="56" xfId="829" applyNumberFormat="1" applyFill="1" applyBorder="1" applyAlignment="1" applyProtection="1">
      <alignment horizontal="center" vertical="center" wrapText="1"/>
      <protection locked="0"/>
    </xf>
    <xf numFmtId="0" fontId="118" fillId="45" borderId="56" xfId="829" applyFill="1" applyBorder="1" applyAlignment="1" applyProtection="1">
      <alignment horizontal="left" vertical="center" wrapText="1"/>
      <protection locked="0"/>
    </xf>
  </cellXfs>
  <cellStyles count="830">
    <cellStyle name="20 % - Accent1" xfId="688" builtinId="30" customBuiltin="1"/>
    <cellStyle name="20 % - Accent2" xfId="692" builtinId="34" customBuiltin="1"/>
    <cellStyle name="20 % - Accent3" xfId="696" builtinId="38" customBuiltin="1"/>
    <cellStyle name="20 % - Accent4" xfId="700" builtinId="42" customBuiltin="1"/>
    <cellStyle name="20 % - Accent5" xfId="704" builtinId="46" customBuiltin="1"/>
    <cellStyle name="20 % - Accent6" xfId="708" builtinId="5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 Accent1" xfId="689" builtinId="31" customBuiltin="1"/>
    <cellStyle name="40 % - Accent2" xfId="693" builtinId="35" customBuiltin="1"/>
    <cellStyle name="40 % - Accent3" xfId="697" builtinId="39" customBuiltin="1"/>
    <cellStyle name="40 % - Accent4" xfId="701" builtinId="43" customBuiltin="1"/>
    <cellStyle name="40 % - Accent5" xfId="705" builtinId="47" customBuiltin="1"/>
    <cellStyle name="40 % - Accent6" xfId="709" builtinId="5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 Accent1" xfId="690" builtinId="32" customBuiltin="1"/>
    <cellStyle name="60 % - Accent2" xfId="694" builtinId="36" customBuiltin="1"/>
    <cellStyle name="60 % - Accent3" xfId="698" builtinId="40" customBuiltin="1"/>
    <cellStyle name="60 % - Accent4" xfId="702" builtinId="44" customBuiltin="1"/>
    <cellStyle name="60 % - Accent5" xfId="706" builtinId="48" customBuiltin="1"/>
    <cellStyle name="60 % - Accent6" xfId="710" builtinId="52" customBuiltin="1"/>
    <cellStyle name="60% - Accent1 2" xfId="18" xr:uid="{00000000-0005-0000-0000-000025000000}"/>
    <cellStyle name="60% - Accent1 2 2" xfId="609" xr:uid="{00000000-0005-0000-0000-000026000000}"/>
    <cellStyle name="60% - Accent1 3" xfId="809" xr:uid="{B4F662A1-3A7E-4CD5-AFDB-1F205B5427FC}"/>
    <cellStyle name="60% - Accent2 2" xfId="19" xr:uid="{00000000-0005-0000-0000-000028000000}"/>
    <cellStyle name="60% - Accent2 2 2" xfId="610" xr:uid="{00000000-0005-0000-0000-000029000000}"/>
    <cellStyle name="60% - Accent2 3" xfId="812" xr:uid="{E57C1FBC-7353-4D32-8026-C8468A5B588E}"/>
    <cellStyle name="60% - Accent3 2" xfId="20" xr:uid="{00000000-0005-0000-0000-00002B000000}"/>
    <cellStyle name="60% - Accent3 2 2" xfId="611" xr:uid="{00000000-0005-0000-0000-00002C000000}"/>
    <cellStyle name="60% - Accent3 3" xfId="815" xr:uid="{AE56DF22-2A34-454C-B165-90BC7D444073}"/>
    <cellStyle name="60% - Accent4 2" xfId="21" xr:uid="{00000000-0005-0000-0000-00002E000000}"/>
    <cellStyle name="60% - Accent4 2 2" xfId="612" xr:uid="{00000000-0005-0000-0000-00002F000000}"/>
    <cellStyle name="60% - Accent4 3" xfId="818" xr:uid="{3FDA9D0D-4413-486B-983C-CC604E346407}"/>
    <cellStyle name="60% - Accent5 2" xfId="22" xr:uid="{00000000-0005-0000-0000-000031000000}"/>
    <cellStyle name="60% - Accent5 2 2" xfId="613" xr:uid="{00000000-0005-0000-0000-000032000000}"/>
    <cellStyle name="60% - Accent5 3" xfId="821" xr:uid="{88C0FC36-A568-4B68-96C1-1CFA958ECF44}"/>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Avertissement" xfId="684" builtinId="11"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 xfId="681" builtinId="22" customBuiltin="1"/>
    <cellStyle name="Calculation 2" xfId="32" xr:uid="{00000000-0005-0000-0000-00004E000000}"/>
    <cellStyle name="Calculation 2 2" xfId="623" xr:uid="{00000000-0005-0000-0000-00004F000000}"/>
    <cellStyle name="Cellule liée" xfId="682" builtinId="24"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ntrée" xfId="679" builtinId="20" customBuiltin="1"/>
    <cellStyle name="Excel Built-in Normal" xfId="485" xr:uid="{00000000-0005-0000-0000-00001A020000}"/>
    <cellStyle name="Explanatory Text 2" xfId="486" xr:uid="{00000000-0005-0000-0000-00001C020000}"/>
    <cellStyle name="Good 2" xfId="487" xr:uid="{00000000-0005-0000-0000-00001E020000}"/>
    <cellStyle name="Good 2 2" xfId="625" xr:uid="{00000000-0005-0000-0000-00001F020000}"/>
    <cellStyle name="Heading 1 2" xfId="488" xr:uid="{00000000-0005-0000-0000-000021020000}"/>
    <cellStyle name="Heading 2 2" xfId="489" xr:uid="{00000000-0005-0000-0000-000023020000}"/>
    <cellStyle name="Heading 2 2 2" xfId="626" xr:uid="{00000000-0005-0000-0000-000024020000}"/>
    <cellStyle name="Heading 3 2" xfId="490" xr:uid="{00000000-0005-0000-0000-000026020000}"/>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2" xfId="500" xr:uid="{00000000-0005-0000-0000-000038020000}"/>
    <cellStyle name="Input 2 2" xfId="633" xr:uid="{00000000-0005-0000-0000-000039020000}"/>
    <cellStyle name="Insatisfaisant" xfId="677" builtinId="27" customBuiltin="1"/>
    <cellStyle name="Lien hypertexte" xfId="829" builtinId="8"/>
    <cellStyle name="Linked Cell 2" xfId="501" xr:uid="{00000000-0005-0000-0000-00003B020000}"/>
    <cellStyle name="Neutral 2" xfId="502" xr:uid="{00000000-0005-0000-0000-00003D020000}"/>
    <cellStyle name="Neutral 2 2" xfId="634" xr:uid="{00000000-0005-0000-0000-00003E020000}"/>
    <cellStyle name="Neutre" xfId="678" builtinId="28" customBuiltin="1"/>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atisfaisant" xfId="676" builtinId="26" customBuiltin="1"/>
    <cellStyle name="Sortie" xfId="680" builtinId="21" customBuiltin="1"/>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exte explicatif" xfId="685" builtinId="53" customBuiltin="1"/>
    <cellStyle name="Title 2" xfId="589" xr:uid="{00000000-0005-0000-0000-0000BF020000}"/>
    <cellStyle name="Titre" xfId="671" builtinId="15" customBuiltin="1"/>
    <cellStyle name="Titre 1" xfId="672" builtinId="16" customBuiltin="1"/>
    <cellStyle name="Titre 2" xfId="673" builtinId="17" customBuiltin="1"/>
    <cellStyle name="Titre 3" xfId="674" builtinId="18" customBuiltin="1"/>
    <cellStyle name="Titre 4" xfId="675" builtinId="19" customBuiltin="1"/>
    <cellStyle name="Total" xfId="686" builtinId="25" customBuiltin="1"/>
    <cellStyle name="Total 2" xfId="590" xr:uid="{00000000-0005-0000-0000-0000C1020000}"/>
    <cellStyle name="Vérification" xfId="683" builtinId="23"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www.precidip.com/Htdocs/Files/v/5854.pdf" TargetMode="External"/><Relationship Id="rId2" Type="http://schemas.openxmlformats.org/officeDocument/2006/relationships/hyperlink" Target="mailto:n.gerard@precidip.com" TargetMode="External"/><Relationship Id="rId1" Type="http://schemas.openxmlformats.org/officeDocument/2006/relationships/hyperlink" Target="mailto:l.bartek@precidip.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baseColWidth="10"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0">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50">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30">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20">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75"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75" defaultRowHeight="12.75"/>
  <cols>
    <col min="1" max="1" width="20.5" style="58" customWidth="1"/>
    <col min="2" max="2" width="57.125" style="58" customWidth="1"/>
    <col min="3" max="16384" width="8.7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baseColWidth="10" defaultColWidth="9" defaultRowHeight="12.75"/>
  <cols>
    <col min="2" max="2" width="27.375" customWidth="1"/>
    <col min="3" max="3" width="15.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52A3070C-0CEA-4E71-9770-E482CE1DDB41}"/>
    </customSheetView>
    <customSheetView guid="{4BDF1A28-30D5-449D-B20E-D6C97EF9FAE1}" showAutoFilter="1">
      <selection activeCell="C1" sqref="C1:D65536"/>
      <pageMargins left="0" right="0" top="0" bottom="0" header="0" footer="0"/>
      <pageSetup orientation="portrait"/>
      <autoFilter ref="B1:C1" xr:uid="{6893EB85-2D75-4B30-93CB-BD011E3C6D34}"/>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6" activePane="bottomRight" state="frozen"/>
      <selection pane="topRight" activeCell="B24" sqref="B24:J24"/>
      <selection pane="bottomLeft" activeCell="B24" sqref="B24:J24"/>
      <selection pane="bottomRight" activeCell="B19" sqref="B19"/>
    </sheetView>
  </sheetViews>
  <sheetFormatPr baseColWidth="10"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5">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00000000000001"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ht="22.5">
      <c r="A12" s="316"/>
      <c r="B12" s="174" t="s">
        <v>7</v>
      </c>
      <c r="C12" s="175" t="s">
        <v>8</v>
      </c>
      <c r="D12" s="176" t="s">
        <v>9</v>
      </c>
      <c r="E12" s="175" t="s">
        <v>10</v>
      </c>
      <c r="F12" s="175" t="s">
        <v>11</v>
      </c>
      <c r="G12" s="25"/>
    </row>
    <row r="13" spans="1:7" ht="67.5">
      <c r="A13" s="316"/>
      <c r="B13" s="308">
        <v>1</v>
      </c>
      <c r="C13" s="227" t="s">
        <v>12</v>
      </c>
      <c r="D13" s="228">
        <v>44489</v>
      </c>
      <c r="E13" s="227" t="s">
        <v>12669</v>
      </c>
      <c r="F13" s="229" t="s">
        <v>12701</v>
      </c>
      <c r="G13" s="25"/>
    </row>
    <row r="14" spans="1:7" ht="67.5">
      <c r="A14" s="316"/>
      <c r="B14" s="226">
        <v>1.01</v>
      </c>
      <c r="C14" s="227" t="s">
        <v>12</v>
      </c>
      <c r="D14" s="228">
        <v>44523</v>
      </c>
      <c r="E14" s="227" t="s">
        <v>12670</v>
      </c>
      <c r="F14" s="229" t="s">
        <v>12701</v>
      </c>
      <c r="G14" s="25"/>
    </row>
    <row r="15" spans="1:7" ht="67.5">
      <c r="A15" s="316"/>
      <c r="B15" s="226">
        <v>1.02</v>
      </c>
      <c r="C15" s="227" t="s">
        <v>12</v>
      </c>
      <c r="D15" s="228">
        <v>44553</v>
      </c>
      <c r="E15" s="227" t="s">
        <v>12671</v>
      </c>
      <c r="F15" s="229" t="s">
        <v>12701</v>
      </c>
      <c r="G15" s="25"/>
    </row>
    <row r="16" spans="1:7" ht="90">
      <c r="A16" s="316"/>
      <c r="B16" s="226">
        <v>1.1000000000000001</v>
      </c>
      <c r="C16" s="227" t="s">
        <v>12</v>
      </c>
      <c r="D16" s="228">
        <v>44848</v>
      </c>
      <c r="E16" s="227" t="s">
        <v>12695</v>
      </c>
      <c r="F16" s="229" t="s">
        <v>12702</v>
      </c>
      <c r="G16" s="25"/>
    </row>
    <row r="17" spans="1:7" ht="56.25">
      <c r="A17" s="316"/>
      <c r="B17" s="226">
        <v>1.1100000000000001</v>
      </c>
      <c r="C17" s="227" t="s">
        <v>12</v>
      </c>
      <c r="D17" s="228">
        <v>44869</v>
      </c>
      <c r="E17" s="227" t="s">
        <v>12696</v>
      </c>
      <c r="F17" s="229" t="s">
        <v>12702</v>
      </c>
      <c r="G17" s="25"/>
    </row>
    <row r="18" spans="1:7" ht="56.25">
      <c r="A18" s="316"/>
      <c r="B18" s="226">
        <v>1.2</v>
      </c>
      <c r="C18" s="227" t="s">
        <v>12</v>
      </c>
      <c r="D18" s="228">
        <v>45058</v>
      </c>
      <c r="E18" s="227" t="s">
        <v>12749</v>
      </c>
      <c r="F18" s="229" t="s">
        <v>12703</v>
      </c>
      <c r="G18" s="25"/>
    </row>
    <row r="19" spans="1:7" ht="56.25">
      <c r="A19" s="316"/>
      <c r="B19" s="226">
        <v>1.3</v>
      </c>
      <c r="C19" s="227" t="s">
        <v>12</v>
      </c>
      <c r="D19" s="228">
        <v>45408</v>
      </c>
      <c r="E19" s="309" t="s">
        <v>19199</v>
      </c>
      <c r="F19" s="229" t="s">
        <v>12750</v>
      </c>
      <c r="G19" s="25"/>
    </row>
    <row r="20" spans="1:7" ht="13.5" thickBot="1">
      <c r="A20" s="317"/>
      <c r="B20" s="318" t="str">
        <f ca="1">OFFSET(L!$C$1,MATCH("General"&amp;"Cpy",L!$A:$A,0)-1,SL,,)</f>
        <v>© 2024 Responsible Minerals Initiative. All rights reserved.</v>
      </c>
      <c r="C20" s="318"/>
      <c r="D20" s="318"/>
      <c r="E20" s="318"/>
      <c r="F20" s="318"/>
      <c r="G20" s="26"/>
    </row>
    <row r="21" spans="1:7" ht="13.5" thickTop="1"/>
  </sheetData>
  <sheetProtection algorithmName="SHA-512" hashValue="fi/y38rddC+z3QnQfu2cnEmGtHXl3XQ6SynTeQ5+xw84CdkvcKo6JdvoVgdPIubYK5gF++8m7zqNtKRDevWDGA==" saltValue="xCojYRQYMnbqf6OFEls9JA=="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22"/>
      <c r="B1" s="323"/>
      <c r="C1" s="323"/>
      <c r="D1" s="324"/>
    </row>
    <row r="2" spans="1:8" ht="15">
      <c r="A2" s="177"/>
      <c r="B2" s="178" t="str">
        <f ca="1">OFFSET(L!$C$1,MATCH("Definitions"&amp;ADDRESS(ROW(),COLUMN(),4),L!$A:$A,0)-1,SL,,)</f>
        <v>ITEM</v>
      </c>
      <c r="C2" s="178" t="str">
        <f ca="1">OFFSET(L!$C$1,MATCH("Definitions"&amp;ADDRESS(ROW(),COLUMN(),4),L!$A:$A,0)-1,SL,,)</f>
        <v>DEFINITION</v>
      </c>
      <c r="D2" s="326"/>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45">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35">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5">
      <c r="A22" s="177"/>
      <c r="B22" s="325" t="str">
        <f ca="1">OFFSET(L!$C$1,MATCH("General"&amp;"Cpy",L!$A:$A,0)-1,SL,,)</f>
        <v>© 2024 Responsible Minerals Initiative. All rights reserved.</v>
      </c>
      <c r="C22" s="325"/>
      <c r="D22" s="326"/>
      <c r="E22" s="180"/>
    </row>
    <row r="23" spans="1:5" ht="13.5" thickBot="1">
      <c r="A23" s="181"/>
      <c r="B23" s="182"/>
      <c r="C23" s="182"/>
      <c r="D23" s="327"/>
    </row>
    <row r="24" spans="1:5" ht="13.5" thickTop="1"/>
  </sheetData>
  <sheetProtection algorithmName="SHA-512" hashValue="tsTyH1eroRKVtmJA/XieBwjCp9zSG09tc8I1R77mX+SaoWnKFqi5eEUzUwUNfcWwXZ/6nkXzV2JmuMdD7jPNog==" saltValue="1Rjd0LdRX5zCZ03VPrL4r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topLeftCell="A68" zoomScaleNormal="100" workbookViewId="0">
      <selection activeCell="K24" sqref="K24"/>
    </sheetView>
  </sheetViews>
  <sheetFormatPr baseColWidth="10"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66"/>
      <c r="B1" s="367"/>
      <c r="C1" s="367"/>
      <c r="D1" s="367"/>
      <c r="E1" s="367"/>
      <c r="F1" s="367"/>
      <c r="G1" s="367"/>
      <c r="H1" s="367"/>
      <c r="I1" s="367"/>
      <c r="J1" s="367"/>
      <c r="K1" s="368"/>
      <c r="L1" s="103"/>
      <c r="P1" s="3"/>
      <c r="Q1" s="3"/>
      <c r="R1" s="3"/>
      <c r="S1" s="3"/>
      <c r="T1" s="3"/>
      <c r="U1" s="3"/>
      <c r="V1" s="3"/>
      <c r="W1" s="3"/>
      <c r="X1" s="3"/>
      <c r="Y1" s="3"/>
      <c r="Z1" s="3"/>
      <c r="AA1" s="3"/>
      <c r="AB1" s="3"/>
      <c r="AC1" s="3"/>
      <c r="AD1" s="3"/>
      <c r="AE1" s="3"/>
      <c r="AF1" s="3"/>
      <c r="AG1" s="3"/>
      <c r="AH1" s="3"/>
    </row>
    <row r="2" spans="1:34" ht="81.75" customHeight="1">
      <c r="A2" s="28"/>
      <c r="B2" s="304"/>
      <c r="C2" s="29"/>
      <c r="D2" s="369" t="str">
        <f ca="1">OFFSET(L!$C$1,MATCH("Declaration"&amp;ADDRESS(ROW(),COLUMN(),4),L!$A:$A,0)-1,SL,,)</f>
        <v>Extended Mineral Reporting Template (EMRT)</v>
      </c>
      <c r="E2" s="370"/>
      <c r="F2" s="370"/>
      <c r="G2" s="370"/>
      <c r="H2" s="370"/>
      <c r="I2" s="370"/>
      <c r="J2" s="371"/>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87"/>
      <c r="F3" s="388"/>
      <c r="G3" s="388"/>
      <c r="H3" s="388"/>
      <c r="I3" s="388"/>
      <c r="J3" s="191" t="s">
        <v>12830</v>
      </c>
      <c r="K3" s="30"/>
      <c r="L3" s="103"/>
      <c r="P3" s="39">
        <f>MATCH($D$3,LN,0)</f>
        <v>1</v>
      </c>
    </row>
    <row r="4" spans="1:34" ht="15.75">
      <c r="A4" s="28"/>
      <c r="B4" s="375" t="str">
        <f ca="1">OFFSET(L!$C$1,MATCH("Declaration"&amp;ADDRESS(ROW(),COLUMN(),4),L!$A:$A,0)-1,SL,,)</f>
        <v>The purpose of this document is to collect sourcing information on cobalt or natural mica.</v>
      </c>
      <c r="C4" s="375"/>
      <c r="D4" s="375"/>
      <c r="E4" s="375"/>
      <c r="F4" s="375"/>
      <c r="G4" s="375"/>
      <c r="H4" s="375"/>
      <c r="I4" s="379" t="str">
        <f ca="1">OFFSET(L!$C$1,MATCH("Declaration"&amp;ADDRESS(ROW(),COLUMN(),4),L!$A:$A,0)-1,SL,,)</f>
        <v>Link to Terms &amp; Conditions</v>
      </c>
      <c r="J4" s="379"/>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75" t="str">
        <f ca="1">OFFSET(L!$C$1,MATCH("Declaration"&amp;ADDRESS(ROW(),COLUMN(),4),L!$A:$A,0)-1,SL,,)</f>
        <v>Mandatory fields are noted with an asterisk (*).  Consult the instructions tab for guidance on how to answer each question.</v>
      </c>
      <c r="C6" s="375"/>
      <c r="D6" s="375"/>
      <c r="E6" s="375"/>
      <c r="F6" s="375"/>
      <c r="G6" s="375"/>
      <c r="H6" s="375"/>
      <c r="I6" s="375"/>
      <c r="J6" s="375"/>
      <c r="K6" s="30"/>
      <c r="L6" s="105" t="s">
        <v>18</v>
      </c>
      <c r="P6" s="3"/>
      <c r="Q6" s="3"/>
      <c r="R6" s="3"/>
      <c r="S6" s="3"/>
      <c r="T6" s="3"/>
      <c r="U6" s="3"/>
      <c r="V6" s="3"/>
      <c r="W6" s="3"/>
      <c r="X6" s="3"/>
      <c r="Y6" s="3"/>
      <c r="Z6" s="3"/>
      <c r="AA6" s="3"/>
      <c r="AB6" s="3"/>
      <c r="AC6" s="3"/>
      <c r="AD6" s="3"/>
      <c r="AE6" s="3"/>
      <c r="AF6" s="3"/>
      <c r="AG6" s="3"/>
      <c r="AH6" s="3"/>
    </row>
    <row r="7" spans="1:34" ht="15.75">
      <c r="A7" s="28"/>
      <c r="B7" s="380" t="str">
        <f ca="1">OFFSET(L!$C$1,MATCH("Declaration"&amp;ADDRESS(ROW(),COLUMN(),4),L!$A:$A,0)-1,SL,,)</f>
        <v>Company Information</v>
      </c>
      <c r="C7" s="380"/>
      <c r="D7" s="380"/>
      <c r="E7" s="380"/>
      <c r="F7" s="380"/>
      <c r="G7" s="380"/>
      <c r="H7" s="380"/>
      <c r="I7" s="380"/>
      <c r="J7" s="380"/>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72" t="s">
        <v>19202</v>
      </c>
      <c r="E8" s="373"/>
      <c r="F8" s="373"/>
      <c r="G8" s="373"/>
      <c r="H8" s="373"/>
      <c r="I8" s="373"/>
      <c r="J8" s="374"/>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56" t="s">
        <v>19</v>
      </c>
      <c r="E9" s="357"/>
      <c r="F9" s="357"/>
      <c r="G9" s="358"/>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81" t="str">
        <f ca="1">OFFSET(L!$C$1,MATCH("Declaration"&amp;ADDRESS(ROW(),COLUMN(),4)&amp;LEFT($D$9,1),L!$A:$A,0)-1,SL,,)</f>
        <v>Description of Scope:</v>
      </c>
      <c r="C10" s="113"/>
      <c r="D10" s="376"/>
      <c r="E10" s="377"/>
      <c r="F10" s="377"/>
      <c r="G10" s="377"/>
      <c r="H10" s="377"/>
      <c r="I10" s="377"/>
      <c r="J10" s="378"/>
      <c r="K10" s="30"/>
      <c r="L10" s="105"/>
      <c r="Q10" s="3"/>
      <c r="R10" s="3"/>
      <c r="S10" s="3"/>
      <c r="T10" s="3"/>
      <c r="U10" s="3"/>
      <c r="V10" s="3"/>
      <c r="W10" s="3"/>
      <c r="X10" s="3"/>
      <c r="Y10" s="3"/>
      <c r="Z10" s="3"/>
      <c r="AA10" s="3"/>
      <c r="AB10" s="3"/>
      <c r="AC10" s="3"/>
      <c r="AD10" s="3"/>
      <c r="AE10" s="3"/>
      <c r="AF10" s="3"/>
      <c r="AG10" s="3"/>
      <c r="AH10" s="3"/>
    </row>
    <row r="11" spans="1:34" ht="15.75">
      <c r="A11" s="32"/>
      <c r="B11" s="382"/>
      <c r="C11" s="113"/>
      <c r="D11" s="383" t="str">
        <f ca="1">IF(D9=Q9,OFFSET(L!$C$1,MATCH("Declaration"&amp;ADDRESS(ROW(),COLUMN(),4),L!$A:$A,0)-1,SL,,),"")</f>
        <v/>
      </c>
      <c r="E11" s="384"/>
      <c r="F11" s="384"/>
      <c r="G11" s="384"/>
      <c r="H11" s="384"/>
      <c r="I11" s="384"/>
      <c r="J11" s="385"/>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52"/>
      <c r="E12" s="353"/>
      <c r="F12" s="353"/>
      <c r="G12" s="353"/>
      <c r="H12" s="353"/>
      <c r="I12" s="353"/>
      <c r="J12" s="354"/>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52"/>
      <c r="E13" s="353"/>
      <c r="F13" s="353"/>
      <c r="G13" s="353"/>
      <c r="H13" s="353"/>
      <c r="I13" s="353"/>
      <c r="J13" s="354"/>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52" t="s">
        <v>19203</v>
      </c>
      <c r="E14" s="353"/>
      <c r="F14" s="353"/>
      <c r="G14" s="353"/>
      <c r="H14" s="353"/>
      <c r="I14" s="353"/>
      <c r="J14" s="354"/>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52" t="s">
        <v>19204</v>
      </c>
      <c r="E15" s="353"/>
      <c r="F15" s="353"/>
      <c r="G15" s="353"/>
      <c r="H15" s="353"/>
      <c r="I15" s="353"/>
      <c r="J15" s="354"/>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405" t="s">
        <v>19209</v>
      </c>
      <c r="E16" s="391"/>
      <c r="F16" s="391"/>
      <c r="G16" s="391"/>
      <c r="H16" s="391"/>
      <c r="I16" s="391"/>
      <c r="J16" s="392"/>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52" t="s">
        <v>19205</v>
      </c>
      <c r="E17" s="353"/>
      <c r="F17" s="353"/>
      <c r="G17" s="353"/>
      <c r="H17" s="353"/>
      <c r="I17" s="353"/>
      <c r="J17" s="354"/>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52" t="s">
        <v>19206</v>
      </c>
      <c r="E18" s="353"/>
      <c r="F18" s="353"/>
      <c r="G18" s="353"/>
      <c r="H18" s="353"/>
      <c r="I18" s="353"/>
      <c r="J18" s="354"/>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52" t="s">
        <v>19207</v>
      </c>
      <c r="E19" s="353"/>
      <c r="F19" s="353"/>
      <c r="G19" s="353"/>
      <c r="H19" s="353"/>
      <c r="I19" s="353"/>
      <c r="J19" s="354"/>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405" t="s">
        <v>19210</v>
      </c>
      <c r="E20" s="391"/>
      <c r="F20" s="391"/>
      <c r="G20" s="391"/>
      <c r="H20" s="391"/>
      <c r="I20" s="391"/>
      <c r="J20" s="392"/>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52" t="s">
        <v>19208</v>
      </c>
      <c r="E21" s="353"/>
      <c r="F21" s="353"/>
      <c r="G21" s="353"/>
      <c r="H21" s="353"/>
      <c r="I21" s="353"/>
      <c r="J21" s="354"/>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61">
        <v>45457</v>
      </c>
      <c r="E22" s="362"/>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55"/>
      <c r="E23" s="355"/>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86" t="str">
        <f ca="1">OFFSET(L!$C$1,MATCH("Declaration"&amp;ADDRESS(ROW(),COLUMN(),4),L!$A:$A,0)-1,SL,,)</f>
        <v>Answer the following questions 1 - 7 based on the declaration scope indicated above</v>
      </c>
      <c r="C24" s="386"/>
      <c r="D24" s="386"/>
      <c r="E24" s="386"/>
      <c r="F24" s="386"/>
      <c r="G24" s="386"/>
      <c r="H24" s="386"/>
      <c r="I24" s="386"/>
      <c r="J24" s="386"/>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49" t="str">
        <f ca="1">OFFSET(L!$C$1,MATCH("Declaration"&amp;ADDRESS(ROW(),COLUMN(),4),L!$A:$A,0)-1,SL,,)</f>
        <v>Answer</v>
      </c>
      <c r="E25" s="349"/>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8" t="s">
        <v>22</v>
      </c>
      <c r="E26" s="329"/>
      <c r="F26" s="9"/>
      <c r="G26" s="330"/>
      <c r="H26" s="331"/>
      <c r="I26" s="331"/>
      <c r="J26" s="332"/>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8" t="s">
        <v>22</v>
      </c>
      <c r="E27" s="329"/>
      <c r="F27" s="9"/>
      <c r="G27" s="330"/>
      <c r="H27" s="331"/>
      <c r="I27" s="331"/>
      <c r="J27" s="332"/>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7" t="s">
        <v>22</v>
      </c>
      <c r="E28" s="338"/>
      <c r="F28" s="9"/>
      <c r="G28" s="330"/>
      <c r="H28" s="331"/>
      <c r="I28" s="331"/>
      <c r="J28" s="332"/>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59" t="s">
        <v>22</v>
      </c>
      <c r="E29" s="360"/>
      <c r="F29" s="9"/>
      <c r="G29" s="330"/>
      <c r="H29" s="331"/>
      <c r="I29" s="331"/>
      <c r="J29" s="332"/>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51" t="str">
        <f ca="1">D25</f>
        <v>Answer</v>
      </c>
      <c r="E31" s="351"/>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8"/>
      <c r="E32" s="329"/>
      <c r="F32" s="9"/>
      <c r="G32" s="330"/>
      <c r="H32" s="331"/>
      <c r="I32" s="331"/>
      <c r="J32" s="332"/>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8"/>
      <c r="E33" s="329"/>
      <c r="F33" s="9"/>
      <c r="G33" s="330"/>
      <c r="H33" s="331"/>
      <c r="I33" s="331"/>
      <c r="J33" s="332"/>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7" t="s">
        <v>22</v>
      </c>
      <c r="E34" s="338"/>
      <c r="F34" s="9"/>
      <c r="G34" s="330"/>
      <c r="H34" s="331"/>
      <c r="I34" s="331"/>
      <c r="J34" s="332"/>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7" t="s">
        <v>22</v>
      </c>
      <c r="E35" s="338"/>
      <c r="F35" s="9"/>
      <c r="G35" s="330"/>
      <c r="H35" s="331"/>
      <c r="I35" s="331"/>
      <c r="J35" s="332"/>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51" t="str">
        <f ca="1">D25</f>
        <v>Answer</v>
      </c>
      <c r="E37" s="351"/>
      <c r="F37" s="15"/>
      <c r="G37" s="38" t="str">
        <f ca="1">G25</f>
        <v>Comments</v>
      </c>
      <c r="H37" s="365"/>
      <c r="I37" s="365"/>
      <c r="J37" s="365"/>
      <c r="K37" s="30"/>
      <c r="L37" s="100" t="s">
        <v>18</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8"/>
      <c r="E38" s="329"/>
      <c r="F38" s="41"/>
      <c r="G38" s="330"/>
      <c r="H38" s="331"/>
      <c r="I38" s="331"/>
      <c r="J38" s="332"/>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8"/>
      <c r="E39" s="329"/>
      <c r="F39" s="41"/>
      <c r="G39" s="330"/>
      <c r="H39" s="331"/>
      <c r="I39" s="331"/>
      <c r="J39" s="332"/>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8"/>
      <c r="E40" s="329"/>
      <c r="F40" s="41"/>
      <c r="G40" s="330"/>
      <c r="H40" s="331"/>
      <c r="I40" s="331"/>
      <c r="J40" s="332"/>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8"/>
      <c r="E41" s="329"/>
      <c r="F41" s="41"/>
      <c r="G41" s="330"/>
      <c r="H41" s="331"/>
      <c r="I41" s="331"/>
      <c r="J41" s="332"/>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51" t="str">
        <f ca="1">D25</f>
        <v>Answer</v>
      </c>
      <c r="E43" s="351"/>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8"/>
      <c r="E44" s="329"/>
      <c r="F44" s="41"/>
      <c r="G44" s="330"/>
      <c r="H44" s="331"/>
      <c r="I44" s="331"/>
      <c r="J44" s="332"/>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8"/>
      <c r="E45" s="329"/>
      <c r="F45" s="41"/>
      <c r="G45" s="330"/>
      <c r="H45" s="331"/>
      <c r="I45" s="331"/>
      <c r="J45" s="332"/>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7"/>
      <c r="E46" s="338"/>
      <c r="F46" s="41"/>
      <c r="G46" s="330"/>
      <c r="H46" s="331"/>
      <c r="I46" s="331"/>
      <c r="J46" s="332"/>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7"/>
      <c r="E47" s="338"/>
      <c r="F47" s="41"/>
      <c r="G47" s="330"/>
      <c r="H47" s="331"/>
      <c r="I47" s="331"/>
      <c r="J47" s="332"/>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51" t="str">
        <f ca="1">D25</f>
        <v>Answer</v>
      </c>
      <c r="E49" s="351"/>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89"/>
      <c r="E50" s="390"/>
      <c r="F50" s="41"/>
      <c r="G50" s="330"/>
      <c r="H50" s="331"/>
      <c r="I50" s="331"/>
      <c r="J50" s="332"/>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89"/>
      <c r="E51" s="390"/>
      <c r="F51" s="41"/>
      <c r="G51" s="330"/>
      <c r="H51" s="331"/>
      <c r="I51" s="331"/>
      <c r="J51" s="332"/>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63"/>
      <c r="E52" s="364"/>
      <c r="F52" s="41"/>
      <c r="G52" s="330"/>
      <c r="H52" s="331"/>
      <c r="I52" s="331"/>
      <c r="J52" s="332"/>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63"/>
      <c r="E53" s="364"/>
      <c r="F53" s="41"/>
      <c r="G53" s="330"/>
      <c r="H53" s="331"/>
      <c r="I53" s="331"/>
      <c r="J53" s="332"/>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51" t="str">
        <f ca="1">D25</f>
        <v>Answer</v>
      </c>
      <c r="E55" s="351"/>
      <c r="F55" s="15"/>
      <c r="G55" s="38" t="str">
        <f ca="1">G25</f>
        <v>Comments</v>
      </c>
      <c r="H55" s="350"/>
      <c r="I55" s="350"/>
      <c r="J55" s="350"/>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47"/>
      <c r="E56" s="348"/>
      <c r="F56" s="41"/>
      <c r="G56" s="330"/>
      <c r="H56" s="331"/>
      <c r="I56" s="331"/>
      <c r="J56" s="332"/>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8"/>
      <c r="E57" s="329"/>
      <c r="F57" s="41"/>
      <c r="G57" s="330"/>
      <c r="H57" s="331"/>
      <c r="I57" s="331"/>
      <c r="J57" s="332"/>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7"/>
      <c r="E58" s="338"/>
      <c r="F58" s="41"/>
      <c r="G58" s="330"/>
      <c r="H58" s="331"/>
      <c r="I58" s="331"/>
      <c r="J58" s="332"/>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7"/>
      <c r="E59" s="338"/>
      <c r="F59" s="41"/>
      <c r="G59" s="330"/>
      <c r="H59" s="331"/>
      <c r="I59" s="331"/>
      <c r="J59" s="332"/>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51" t="str">
        <f ca="1">D25</f>
        <v>Answer</v>
      </c>
      <c r="E61" s="351"/>
      <c r="F61" s="15"/>
      <c r="G61" s="38" t="str">
        <f ca="1">G25</f>
        <v>Comments</v>
      </c>
      <c r="H61" s="350" t="str">
        <f>IF(Q69="(*)","Click here to enter smelter names","")</f>
        <v/>
      </c>
      <c r="I61" s="350"/>
      <c r="J61" s="350"/>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8"/>
      <c r="E62" s="329"/>
      <c r="F62" s="42"/>
      <c r="G62" s="330"/>
      <c r="H62" s="331"/>
      <c r="I62" s="331"/>
      <c r="J62" s="332"/>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8"/>
      <c r="E63" s="329"/>
      <c r="F63" s="42"/>
      <c r="G63" s="330"/>
      <c r="H63" s="331"/>
      <c r="I63" s="331"/>
      <c r="J63" s="332"/>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7"/>
      <c r="E64" s="338"/>
      <c r="F64" s="42"/>
      <c r="G64" s="330"/>
      <c r="H64" s="331"/>
      <c r="I64" s="331"/>
      <c r="J64" s="332"/>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7"/>
      <c r="E65" s="338"/>
      <c r="F65" s="44"/>
      <c r="G65" s="330"/>
      <c r="H65" s="331"/>
      <c r="I65" s="331"/>
      <c r="J65" s="332"/>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9" t="str">
        <f ca="1">OFFSET(L!$C$1,MATCH("Declaration"&amp;ADDRESS(ROW(),COLUMN(),4),L!$A:$A,0)-1,SL,,)</f>
        <v>Answer the Following Questions at a Company Level</v>
      </c>
      <c r="C67" s="339"/>
      <c r="D67" s="339"/>
      <c r="E67" s="339"/>
      <c r="F67" s="339"/>
      <c r="G67" s="339"/>
      <c r="H67" s="339"/>
      <c r="I67" s="339"/>
      <c r="J67" s="339"/>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49" t="str">
        <f ca="1">D25</f>
        <v>Answer</v>
      </c>
      <c r="E68" s="349"/>
      <c r="F68" s="47"/>
      <c r="G68" s="349" t="str">
        <f ca="1">G25</f>
        <v>Comments</v>
      </c>
      <c r="H68" s="349" t="e">
        <f>HLOOKUP(SL,LT,$O68,0)</f>
        <v>#NAME?</v>
      </c>
      <c r="I68" s="349"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8" t="s">
        <v>25</v>
      </c>
      <c r="E69" s="329"/>
      <c r="F69" s="51"/>
      <c r="G69" s="330"/>
      <c r="H69" s="331"/>
      <c r="I69" s="331"/>
      <c r="J69" s="332"/>
      <c r="K69" s="30"/>
      <c r="L69" s="102" t="s">
        <v>18</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42"/>
      <c r="H70" s="342"/>
      <c r="I70" s="342"/>
      <c r="J70" s="342"/>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8" t="s">
        <v>25</v>
      </c>
      <c r="E71" s="329"/>
      <c r="F71" s="51"/>
      <c r="G71" s="406" t="s">
        <v>19211</v>
      </c>
      <c r="H71" s="344"/>
      <c r="I71" s="344"/>
      <c r="J71" s="345"/>
      <c r="K71" s="30"/>
      <c r="L71" s="102" t="s">
        <v>18</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36"/>
      <c r="E73" s="336"/>
      <c r="F73" s="236"/>
      <c r="G73" s="346"/>
      <c r="H73" s="346"/>
      <c r="I73" s="346"/>
      <c r="J73" s="346"/>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8"/>
      <c r="E74" s="329"/>
      <c r="F74" s="9"/>
      <c r="G74" s="330"/>
      <c r="H74" s="331"/>
      <c r="I74" s="331"/>
      <c r="J74" s="332"/>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8"/>
      <c r="E75" s="329"/>
      <c r="F75" s="9"/>
      <c r="G75" s="330"/>
      <c r="H75" s="331"/>
      <c r="I75" s="331"/>
      <c r="J75" s="332"/>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8" t="s">
        <v>25</v>
      </c>
      <c r="E77" s="329"/>
      <c r="F77" s="51"/>
      <c r="G77" s="330" t="s">
        <v>19212</v>
      </c>
      <c r="H77" s="331"/>
      <c r="I77" s="331"/>
      <c r="J77" s="332"/>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40" t="s">
        <v>34</v>
      </c>
      <c r="E79" s="341"/>
      <c r="F79" s="51"/>
      <c r="G79" s="330"/>
      <c r="H79" s="331"/>
      <c r="I79" s="331"/>
      <c r="J79" s="332"/>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75">
      <c r="A80" s="35"/>
      <c r="B80" s="55"/>
      <c r="C80" s="9"/>
      <c r="D80" s="1"/>
      <c r="E80" s="1"/>
      <c r="F80" s="10"/>
      <c r="G80" s="342"/>
      <c r="H80" s="342"/>
      <c r="I80" s="342"/>
      <c r="J80" s="342"/>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28" t="s">
        <v>25</v>
      </c>
      <c r="E81" s="329"/>
      <c r="F81" s="51"/>
      <c r="G81" s="330"/>
      <c r="H81" s="331"/>
      <c r="I81" s="331"/>
      <c r="J81" s="332"/>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75">
      <c r="A82" s="35"/>
      <c r="B82" s="52"/>
      <c r="C82" s="9"/>
      <c r="D82" s="1"/>
      <c r="E82" s="1"/>
      <c r="F82" s="10"/>
      <c r="G82" s="343"/>
      <c r="H82" s="343"/>
      <c r="I82" s="343"/>
      <c r="J82" s="343"/>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28" t="s">
        <v>25</v>
      </c>
      <c r="E83" s="329"/>
      <c r="F83" s="51"/>
      <c r="G83" s="330"/>
      <c r="H83" s="331"/>
      <c r="I83" s="331"/>
      <c r="J83" s="332"/>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35" t="str">
        <f>IF(OR($D$8="",$I$3=""),"","Click here to check required fields completion")</f>
        <v/>
      </c>
      <c r="C84" s="335"/>
      <c r="D84" s="335"/>
      <c r="E84" s="335"/>
      <c r="F84" s="335"/>
      <c r="G84" s="335"/>
      <c r="H84" s="335"/>
      <c r="I84" s="335"/>
      <c r="J84" s="335"/>
      <c r="K84" s="30"/>
      <c r="L84" s="103"/>
      <c r="P84" s="3"/>
      <c r="Q84" s="3"/>
      <c r="R84" s="3"/>
      <c r="S84" s="3"/>
      <c r="T84" s="3"/>
      <c r="U84" s="3"/>
      <c r="V84" s="3"/>
      <c r="W84" s="3"/>
      <c r="X84" s="3"/>
      <c r="Y84" s="3">
        <v>86</v>
      </c>
      <c r="Z84" s="3"/>
      <c r="AA84" s="3"/>
      <c r="AB84" s="3"/>
      <c r="AC84" s="3"/>
      <c r="AD84" s="3"/>
      <c r="AE84" s="3"/>
      <c r="AF84" s="3"/>
      <c r="AG84" s="3"/>
      <c r="AH84" s="3"/>
    </row>
    <row r="85" spans="1:34" ht="15.75" thickBot="1">
      <c r="A85" s="333" t="str">
        <f ca="1">OFFSET(L!$C$1,MATCH("General"&amp;"Cpy",L!$A:$A,0)-1,SL,,)</f>
        <v>© 2024 Responsible Minerals Initiative. All rights reserved.</v>
      </c>
      <c r="B85" s="334"/>
      <c r="C85" s="334"/>
      <c r="D85" s="334"/>
      <c r="E85" s="334"/>
      <c r="F85" s="334"/>
      <c r="G85" s="334"/>
      <c r="H85" s="334"/>
      <c r="I85" s="334"/>
      <c r="J85" s="334"/>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25</v>
      </c>
    </row>
    <row r="91" spans="1:34" ht="15.75" hidden="1">
      <c r="B91" s="173" t="s">
        <v>22</v>
      </c>
    </row>
    <row r="92" spans="1:34" ht="15.75" hidden="1">
      <c r="B92" s="173" t="s">
        <v>26</v>
      </c>
    </row>
    <row r="93" spans="1:34" ht="15.75" hidden="1">
      <c r="B93" s="173" t="s">
        <v>27</v>
      </c>
    </row>
    <row r="94" spans="1:34" ht="15.75" hidden="1">
      <c r="B94" s="173" t="s">
        <v>25</v>
      </c>
    </row>
    <row r="95" spans="1:34" ht="15.75" hidden="1">
      <c r="B95" s="173" t="s">
        <v>22</v>
      </c>
    </row>
    <row r="96" spans="1:34" ht="15.75" hidden="1">
      <c r="B96" s="173" t="s">
        <v>26</v>
      </c>
    </row>
    <row r="97" spans="2:2" ht="15.75" hidden="1">
      <c r="B97" s="173" t="s">
        <v>28</v>
      </c>
    </row>
    <row r="98" spans="2:2" ht="15.75" hidden="1">
      <c r="B98" s="194">
        <v>1</v>
      </c>
    </row>
    <row r="99" spans="2:2" ht="15.75" hidden="1">
      <c r="B99" s="173" t="s">
        <v>29</v>
      </c>
    </row>
    <row r="100" spans="2:2" ht="15.75" hidden="1">
      <c r="B100" s="173" t="s">
        <v>30</v>
      </c>
    </row>
    <row r="101" spans="2:2" ht="15.75" hidden="1">
      <c r="B101" s="173" t="s">
        <v>31</v>
      </c>
    </row>
    <row r="102" spans="2:2" ht="15.75" hidden="1">
      <c r="B102" s="173" t="s">
        <v>32</v>
      </c>
    </row>
    <row r="103" spans="2:2" ht="15.75" hidden="1">
      <c r="B103" s="173" t="s">
        <v>33</v>
      </c>
    </row>
    <row r="104" spans="2:2" ht="15.75" hidden="1">
      <c r="B104" s="173" t="s">
        <v>34</v>
      </c>
    </row>
    <row r="105" spans="2:2" ht="15.75" hidden="1">
      <c r="B105" s="173" t="s">
        <v>25</v>
      </c>
    </row>
    <row r="106" spans="2:2" ht="15.75" hidden="1">
      <c r="B106" s="173" t="s">
        <v>22</v>
      </c>
    </row>
    <row r="107" spans="2:2" ht="15.75" hidden="1">
      <c r="B107" s="173" t="s">
        <v>34</v>
      </c>
    </row>
    <row r="108" spans="2:2" ht="15.75" hidden="1">
      <c r="B108" s="173" t="s">
        <v>35</v>
      </c>
    </row>
    <row r="109" spans="2:2" ht="15.75" hidden="1">
      <c r="B109" s="173" t="s">
        <v>22</v>
      </c>
    </row>
    <row r="110" spans="2:2" ht="15.75" hidden="1">
      <c r="B110" s="173" t="s">
        <v>25</v>
      </c>
    </row>
    <row r="111" spans="2:2" ht="15.75" hidden="1">
      <c r="B111" s="173" t="s">
        <v>22</v>
      </c>
    </row>
    <row r="112" spans="2:2" ht="15.75" hidden="1">
      <c r="B112" s="173" t="s">
        <v>26</v>
      </c>
    </row>
    <row r="113" spans="2:2" ht="15.75" hidden="1">
      <c r="B113" s="173" t="s">
        <v>36</v>
      </c>
    </row>
    <row r="114" spans="2:2" ht="15.75" hidden="1">
      <c r="B114" s="173" t="s">
        <v>37</v>
      </c>
    </row>
    <row r="115" spans="2:2" ht="15.75" hidden="1">
      <c r="B115" s="173" t="s">
        <v>38</v>
      </c>
    </row>
    <row r="116" spans="2:2" ht="15.75" hidden="1">
      <c r="B116" s="173" t="s">
        <v>39</v>
      </c>
    </row>
    <row r="117" spans="2:2" ht="15.75" hidden="1">
      <c r="B117" s="173" t="s">
        <v>22</v>
      </c>
    </row>
    <row r="118" spans="2:2" ht="15.75" hidden="1">
      <c r="B118" s="173" t="s">
        <v>25</v>
      </c>
    </row>
    <row r="119" spans="2:2" ht="15.75" hidden="1">
      <c r="B119" s="173" t="s">
        <v>40</v>
      </c>
    </row>
    <row r="120" spans="2:2" ht="15.7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18EA9EFE-047A-4FEE-8DE2-D5776E994351}"/>
    <hyperlink ref="D20" r:id="rId2" xr:uid="{275AB921-83A9-4C1A-9989-B8308932065B}"/>
    <hyperlink ref="G71" r:id="rId3" xr:uid="{5FE1285A-6EF6-4E36-8A41-D63F5377B3DB}"/>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baseColWidth="10"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3" t="s">
        <v>42</v>
      </c>
      <c r="K2" s="394"/>
      <c r="L2" s="394"/>
      <c r="M2" s="394"/>
      <c r="N2" s="394"/>
      <c r="O2" s="394"/>
      <c r="P2" s="163"/>
      <c r="Q2" s="164"/>
      <c r="R2" s="165"/>
      <c r="S2" s="165"/>
      <c r="T2" s="165"/>
      <c r="AH2" s="131" t="s">
        <v>25</v>
      </c>
    </row>
    <row r="3" spans="1:34" s="17" customFormat="1" ht="249.6" customHeight="1">
      <c r="A3" s="204"/>
      <c r="B3" s="395"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5"/>
      <c r="D3" s="395"/>
      <c r="E3" s="395"/>
      <c r="F3" s="166"/>
      <c r="G3" s="396" t="str">
        <f ca="1">OFFSET(L!$C$1,MATCH("General"&amp;"Cpy",L!$A:$A,0)-1,SL,,)</f>
        <v>© 2024 Responsible Minerals Initiative. All rights reserved.</v>
      </c>
      <c r="H3" s="396"/>
      <c r="I3" s="397"/>
      <c r="J3" s="117"/>
      <c r="K3" s="118"/>
      <c r="M3" s="167"/>
      <c r="N3" s="167"/>
      <c r="O3" s="91"/>
      <c r="P3" s="91"/>
      <c r="Q3" s="192" t="s">
        <v>12831</v>
      </c>
      <c r="R3" s="129"/>
      <c r="S3" s="129"/>
      <c r="T3" s="129"/>
      <c r="W3" s="140"/>
      <c r="X3" s="140"/>
      <c r="Y3" s="140"/>
      <c r="Z3" s="140"/>
      <c r="AA3" s="17" t="s">
        <v>43</v>
      </c>
      <c r="AB3" s="17" t="s">
        <v>44</v>
      </c>
      <c r="AH3" s="131" t="s">
        <v>22</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0.25">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IF(B5="","",IF(ISERROR(MATCH($J5,SorP!$B$1:$B$6226,0)),"",INDIRECT("'SorP'!$A$"&amp;MATCH($S5&amp;$J5,SorP!C:C,0))))</f>
        <v/>
      </c>
      <c r="U5" s="169"/>
      <c r="V5" s="170" t="e">
        <f>IF(C5="",NA(),MATCH($B5&amp;$C5,'Smelter Look-up'!$J:$J,0))</f>
        <v>#N/A</v>
      </c>
      <c r="X5" s="171">
        <f t="shared" ref="X5:X62" ca="1" si="1">IF(AND(C5="Smelter not listed",OR(LEN(D5)=0,LEN(E5)=0)),1,0)</f>
        <v>0</v>
      </c>
      <c r="AB5" s="171" t="str">
        <f t="shared" ref="AB5:AB62" si="2">B5&amp;C5</f>
        <v/>
      </c>
    </row>
    <row r="6" spans="1:34" s="171" customFormat="1" ht="20.25">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IF(B6="","",IF(ISERROR(MATCH($J6,SorP!$B$1:$B$6226,0)),"",INDIRECT("'SorP'!$A$"&amp;MATCH($S6&amp;$J6,SorP!C:C,0))))</f>
        <v/>
      </c>
      <c r="U6" s="169"/>
      <c r="V6" s="170" t="e">
        <f>IF(C6="",NA(),MATCH($B6&amp;$C6,'Smelter Look-up'!$J:$J,0))</f>
        <v>#N/A</v>
      </c>
      <c r="X6" s="171">
        <f t="shared" ca="1" si="1"/>
        <v>0</v>
      </c>
      <c r="AB6" s="171" t="str">
        <f t="shared" si="2"/>
        <v/>
      </c>
    </row>
    <row r="7" spans="1:34" s="171" customFormat="1" ht="20.25">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IF(B7="","",IF(ISERROR(MATCH($J7,SorP!$B$1:$B$6226,0)),"",INDIRECT("'SorP'!$A$"&amp;MATCH($S7&amp;$J7,SorP!C:C,0))))</f>
        <v/>
      </c>
      <c r="U7" s="169"/>
      <c r="V7" s="170" t="e">
        <f>IF(C7="",NA(),MATCH($B7&amp;$C7,'Smelter Look-up'!$J:$J,0))</f>
        <v>#N/A</v>
      </c>
      <c r="X7" s="171">
        <f t="shared" ca="1" si="1"/>
        <v>0</v>
      </c>
      <c r="AB7" s="171" t="str">
        <f t="shared" si="2"/>
        <v/>
      </c>
    </row>
    <row r="8" spans="1:34" s="171" customFormat="1" ht="20.25">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IF(B8="","",IF(ISERROR(MATCH($J8,SorP!$B$1:$B$6226,0)),"",INDIRECT("'SorP'!$A$"&amp;MATCH($S8&amp;$J8,SorP!C:C,0))))</f>
        <v/>
      </c>
      <c r="U8" s="169"/>
      <c r="V8" s="170" t="e">
        <f>IF(C8="",NA(),MATCH($B8&amp;$C8,'Smelter Look-up'!$J:$J,0))</f>
        <v>#N/A</v>
      </c>
      <c r="X8" s="171">
        <f t="shared" ca="1" si="1"/>
        <v>0</v>
      </c>
      <c r="AB8" s="171" t="str">
        <f t="shared" si="2"/>
        <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IF(B9="","",IF(ISERROR(MATCH($J9,SorP!$B$1:$B$6226,0)),"",INDIRECT("'SorP'!$A$"&amp;MATCH($S9&amp;$J9,SorP!C:C,0))))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IF(B10="","",IF(ISERROR(MATCH($J10,SorP!$B$1:$B$6226,0)),"",INDIRECT("'SorP'!$A$"&amp;MATCH($S10&amp;$J10,SorP!C:C,0))))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IF(B11="","",IF(ISERROR(MATCH($J11,SorP!$B$1:$B$6226,0)),"",INDIRECT("'SorP'!$A$"&amp;MATCH($S11&amp;$J11,SorP!C:C,0))))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IF(B12="","",IF(ISERROR(MATCH($J12,SorP!$B$1:$B$6226,0)),"",INDIRECT("'SorP'!$A$"&amp;MATCH($S12&amp;$J12,SorP!C:C,0))))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IF(B13="","",IF(ISERROR(MATCH($J13,SorP!$B$1:$B$6226,0)),"",INDIRECT("'SorP'!$A$"&amp;MATCH($S13&amp;$J13,SorP!C:C,0))))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IF(B14="","",IF(ISERROR(MATCH($J14,SorP!$B$1:$B$6226,0)),"",INDIRECT("'SorP'!$A$"&amp;MATCH($S14&amp;$J14,SorP!C:C,0))))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IF(B15="","",IF(ISERROR(MATCH($J15,SorP!$B$1:$B$6226,0)),"",INDIRECT("'SorP'!$A$"&amp;MATCH($S15&amp;$J15,SorP!C:C,0))))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IF(B16="","",IF(ISERROR(MATCH($J16,SorP!$B$1:$B$6226,0)),"",INDIRECT("'SorP'!$A$"&amp;MATCH($S16&amp;$J16,SorP!C:C,0))))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0" priority="9" stopIfTrue="1">
      <formula>IF(AND(B5&lt;&gt;"",C5=""),TRUE)</formula>
    </cfRule>
  </conditionalFormatting>
  <conditionalFormatting sqref="D5:D2500">
    <cfRule type="expression" dxfId="38" priority="11" stopIfTrue="1">
      <formula>IF(AND(D5="",$C5=$X$4),TRUE)</formula>
    </cfRule>
    <cfRule type="expression" dxfId="37" priority="12" stopIfTrue="1">
      <formula>IF(FIND("!",D5),TRUE)</formula>
    </cfRule>
  </conditionalFormatting>
  <conditionalFormatting sqref="E5:E2500">
    <cfRule type="expression" dxfId="35" priority="4" stopIfTrue="1">
      <formula>IF(FIND("!",E5),TRUE)</formula>
    </cfRule>
    <cfRule type="expression" dxfId="34" priority="5" stopIfTrue="1">
      <formula>IF(AND(E5="",$C5=$X$4),TRUE)</formula>
    </cfRule>
  </conditionalFormatting>
  <conditionalFormatting sqref="F5:F2500">
    <cfRule type="expression" dxfId="33" priority="6" stopIfTrue="1">
      <formula>IF(AND(LEN($A5)&gt;0,$A5&lt;&gt;$F5),TRUE,FALSE)</formula>
    </cfRule>
  </conditionalFormatting>
  <conditionalFormatting sqref="G5:G2500">
    <cfRule type="expression" dxfId="32" priority="7"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98" t="str">
        <f ca="1">OFFSET(L!$C$1,MATCH("Checker"&amp;ADDRESS(ROW(),COLUMN(),4),L!$A:$A,0)-1,SL,,)</f>
        <v>To ensure all required fields have been populated before submitting to your customers review form for any line items highlighted in red</v>
      </c>
      <c r="B1" s="398"/>
      <c r="C1" s="398"/>
      <c r="D1" s="109" t="str">
        <f ca="1">OFFSET(L!$C$1,MATCH("Checker"&amp;ADDRESS(ROW(),COLUMN(),4),L!$A:$A,0)-1,SL,,)</f>
        <v>Required fields remaining to be completed</v>
      </c>
      <c r="E1" s="17" t="s">
        <v>18</v>
      </c>
    </row>
    <row r="2" spans="1:10" ht="15.75">
      <c r="A2" s="59" t="s">
        <v>50</v>
      </c>
      <c r="B2" s="60" t="str">
        <f>IF(F60=1,"Click here to return to Smelter List","")</f>
        <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9">
      <c r="A4" s="136" t="str">
        <f ca="1">Declaration!B8</f>
        <v>Company Name (*):</v>
      </c>
      <c r="B4" s="80" t="str">
        <f>Declaration!D8</f>
        <v>PRECI-DIP SA</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Mrs Laura Bartek</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l.bartek@precidip.com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+41 32 421 71 03</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7.25">
      <c r="A10" s="136" t="str">
        <f ca="1">Declaration!B18</f>
        <v>Authorizer (*):</v>
      </c>
      <c r="B10" s="80" t="str">
        <f>Declaration!D18</f>
        <v>Mme Nadine Gérard</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n.gerard@precidip.com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+41 32 421 04 00</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45457</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31.5">
      <c r="A15" s="81" t="str">
        <f ca="1">Declaration!B26</f>
        <v>Cobalt</v>
      </c>
      <c r="B15" s="80" t="str">
        <f>Declaration!D26</f>
        <v>No</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 xml:space="preserve">4) Does 100 percent of the cobalt originate from recycled or scrap sources? </v>
      </c>
      <c r="B27" s="83"/>
      <c r="C27" s="83"/>
      <c r="D27" s="87"/>
      <c r="E27" s="17" t="s">
        <v>15</v>
      </c>
      <c r="F27" s="84"/>
      <c r="J27" s="133"/>
    </row>
    <row r="28" spans="1:10" ht="59.45"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0</v>
      </c>
      <c r="C33" s="137" t="str">
        <f t="shared" ca="1" si="3"/>
        <v>Complete</v>
      </c>
      <c r="D33" s="232" t="str">
        <f>IF(H33=1,"Click here to answer question 5 for Cobalt","")</f>
        <v/>
      </c>
      <c r="E33" s="17" t="s">
        <v>18</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18</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39">
      <c r="A49" s="80" t="str">
        <f ca="1">Declaration!B71</f>
        <v xml:space="preserve">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57</v>
      </c>
      <c r="B50" s="80" t="str">
        <f>Declaration!G71</f>
        <v>http://www.precidip.com/Htdocs/Files/v/5854.pdf</v>
      </c>
      <c r="C50" s="80" t="str">
        <f ca="1">IF(H50=1,J50,I50)</f>
        <v>Complete</v>
      </c>
      <c r="D50" s="206" t="str">
        <f>IF(H50=1,"Click here to answer question (C)","")</f>
        <v/>
      </c>
      <c r="E50" s="17" t="s">
        <v>15</v>
      </c>
      <c r="F50" s="85">
        <f>IF(AND(F49=1,B49="Yes"),1,0)</f>
        <v>0</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f>Declaration!D74</f>
        <v>0</v>
      </c>
      <c r="C52" s="137" t="str">
        <f t="shared" ca="1" si="3"/>
        <v>Complete</v>
      </c>
      <c r="D52" s="195" t="str">
        <f>IF(H52=1,"Click here to answer question (C)","")</f>
        <v/>
      </c>
      <c r="E52" s="17"/>
      <c r="F52" s="85">
        <f>F23*F$48</f>
        <v>0</v>
      </c>
      <c r="G52" s="63">
        <f t="shared" si="8"/>
        <v>1</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 xml:space="preserve">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 xml:space="preserve">G. Does your review process include corrective action management? </v>
      </c>
      <c r="B58" s="80" t="str">
        <f>Declaration!D83</f>
        <v>Yes</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58</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59</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60</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3.5" thickBot="1"/>
  </sheetData>
  <sheetProtection algorithmName="SHA-512" hashValue="8WPLUx32+APCqVrUnxpEkBnYFMddyHW3EDhy2U3sJ/+nh9TP487/2fRTLjEQo9pu41kuMXu762ViwY5b4Ny1sw==" saltValue="9tXLMRADjRyZ5uE88oo7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00" t="str">
        <f ca="1">OFFSET(L!$C$1,MATCH("Product List"&amp;ADDRESS(ROW(),COLUMN(),4),L!$A:$A,0)-1,SL,,)</f>
        <v>Completion required only if reporting level "Product (or List of Products)" selected on the 'Declaration' worksheet.</v>
      </c>
      <c r="B1" s="401"/>
      <c r="C1" s="401"/>
      <c r="D1" s="401"/>
      <c r="E1" s="108"/>
    </row>
    <row r="2" spans="1:35">
      <c r="A2" s="20"/>
      <c r="B2" s="110"/>
      <c r="C2" s="110"/>
      <c r="D2"/>
      <c r="E2" s="21"/>
    </row>
    <row r="3" spans="1:35">
      <c r="A3" s="20"/>
      <c r="B3" s="110"/>
      <c r="C3" s="110"/>
      <c r="D3" s="110"/>
      <c r="E3" s="21"/>
    </row>
    <row r="4" spans="1:35" ht="15.75" customHeight="1">
      <c r="A4" s="20"/>
      <c r="B4" s="399" t="s">
        <v>50</v>
      </c>
      <c r="C4" s="399"/>
      <c r="D4" s="399"/>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2" t="str">
        <f ca="1">OFFSET(L!$C$1,MATCH("General"&amp;"Cpy",L!$A:$A,0)-1,SL,,)</f>
        <v>© 2024 Responsible Minerals Initiative. All rights reserved.</v>
      </c>
      <c r="C1001" s="402"/>
      <c r="D1001" s="402"/>
      <c r="E1001" s="22"/>
    </row>
    <row r="1002" spans="1:35" ht="13.5"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baseColWidth="10"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40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3"/>
      <c r="C1" s="403"/>
      <c r="D1" s="403"/>
      <c r="E1" s="403"/>
      <c r="F1" s="403"/>
      <c r="G1" s="403"/>
    </row>
    <row r="2" spans="1:13">
      <c r="A2" s="404"/>
      <c r="B2" s="404"/>
      <c r="C2" s="404"/>
      <c r="D2" s="404"/>
      <c r="E2" s="404"/>
      <c r="F2" s="404"/>
      <c r="G2" s="404"/>
      <c r="H2" s="404"/>
      <c r="I2" s="404"/>
    </row>
    <row r="3" spans="1:13">
      <c r="A3" s="404"/>
      <c r="B3" s="404"/>
      <c r="C3" s="404"/>
      <c r="D3" s="404"/>
      <c r="E3" s="404"/>
      <c r="F3" s="404"/>
      <c r="G3" s="404"/>
      <c r="H3" s="404"/>
      <c r="I3" s="404"/>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baseColWidth="10"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9" width="51.5" style="189" customWidth="1"/>
    <col min="10" max="16384" width="8.75" style="189"/>
  </cols>
  <sheetData>
    <row r="1" spans="1:9">
      <c r="B1" s="127" t="s">
        <v>374</v>
      </c>
      <c r="C1" s="127" t="s">
        <v>375</v>
      </c>
      <c r="D1" s="127" t="s">
        <v>17</v>
      </c>
      <c r="E1" s="245" t="s">
        <v>376</v>
      </c>
      <c r="F1" s="246" t="s">
        <v>377</v>
      </c>
      <c r="G1" s="127" t="s">
        <v>378</v>
      </c>
      <c r="H1" s="297" t="s">
        <v>379</v>
      </c>
      <c r="I1" s="189" t="s">
        <v>18961</v>
      </c>
    </row>
    <row r="2" spans="1:9" ht="42.75">
      <c r="A2" s="127" t="str">
        <f>B2&amp;C2</f>
        <v>InstructionsA1</v>
      </c>
      <c r="B2" s="127" t="s">
        <v>380</v>
      </c>
      <c r="C2" s="127" t="s">
        <v>381</v>
      </c>
      <c r="D2" s="127" t="s">
        <v>382</v>
      </c>
      <c r="E2" s="245" t="s">
        <v>383</v>
      </c>
      <c r="F2" s="246" t="s">
        <v>384</v>
      </c>
      <c r="G2" s="127" t="s">
        <v>382</v>
      </c>
      <c r="H2" s="297" t="s">
        <v>382</v>
      </c>
      <c r="I2" s="297" t="s">
        <v>382</v>
      </c>
    </row>
    <row r="3" spans="1:9">
      <c r="A3" s="127" t="str">
        <f t="shared" ref="A3:A69" si="0">B3&amp;C3</f>
        <v>InstructionsA2</v>
      </c>
      <c r="B3" s="127" t="s">
        <v>380</v>
      </c>
      <c r="C3" s="127" t="s">
        <v>385</v>
      </c>
      <c r="D3" s="127" t="s">
        <v>386</v>
      </c>
      <c r="E3" s="245" t="s">
        <v>387</v>
      </c>
      <c r="F3" s="246" t="s">
        <v>388</v>
      </c>
      <c r="G3" s="127" t="s">
        <v>389</v>
      </c>
      <c r="H3" s="297" t="s">
        <v>386</v>
      </c>
      <c r="I3" s="189" t="s">
        <v>18962</v>
      </c>
    </row>
    <row r="4" spans="1:9" ht="293.4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5">
      <c r="A8" s="127" t="str">
        <f t="shared" si="0"/>
        <v>InstructionsA8</v>
      </c>
      <c r="B8" s="127" t="s">
        <v>380</v>
      </c>
      <c r="C8" s="127" t="s">
        <v>413</v>
      </c>
      <c r="D8" s="127" t="s">
        <v>414</v>
      </c>
      <c r="E8" s="245" t="s">
        <v>415</v>
      </c>
      <c r="F8" s="246" t="s">
        <v>416</v>
      </c>
      <c r="G8" s="127" t="s">
        <v>417</v>
      </c>
      <c r="H8" s="297" t="s">
        <v>418</v>
      </c>
      <c r="I8" s="101" t="s">
        <v>18966</v>
      </c>
    </row>
    <row r="9" spans="1:9" ht="57">
      <c r="A9" s="127" t="str">
        <f t="shared" si="0"/>
        <v>InstructionsA9</v>
      </c>
      <c r="B9" s="127" t="s">
        <v>380</v>
      </c>
      <c r="C9" s="127" t="s">
        <v>419</v>
      </c>
      <c r="D9" s="127" t="s">
        <v>420</v>
      </c>
      <c r="E9" s="245" t="s">
        <v>421</v>
      </c>
      <c r="F9" s="246" t="s">
        <v>422</v>
      </c>
      <c r="G9" s="127" t="s">
        <v>423</v>
      </c>
      <c r="H9" s="297" t="s">
        <v>424</v>
      </c>
      <c r="I9" s="127" t="s">
        <v>18967</v>
      </c>
    </row>
    <row r="10" spans="1:9" ht="40.5">
      <c r="A10" s="127" t="str">
        <f>B10&amp;C10</f>
        <v>InstructionsA10</v>
      </c>
      <c r="B10" s="127" t="s">
        <v>380</v>
      </c>
      <c r="C10" s="127" t="s">
        <v>425</v>
      </c>
      <c r="D10" s="127" t="s">
        <v>426</v>
      </c>
      <c r="E10" s="245" t="s">
        <v>427</v>
      </c>
      <c r="F10" s="246" t="s">
        <v>428</v>
      </c>
      <c r="G10" s="127" t="s">
        <v>429</v>
      </c>
      <c r="H10" s="297" t="s">
        <v>430</v>
      </c>
      <c r="I10" s="127" t="s">
        <v>18968</v>
      </c>
    </row>
    <row r="11" spans="1:9" ht="45">
      <c r="A11" s="127" t="str">
        <f t="shared" si="0"/>
        <v>InstructionsA11</v>
      </c>
      <c r="B11" s="127" t="s">
        <v>380</v>
      </c>
      <c r="C11" s="127" t="s">
        <v>431</v>
      </c>
      <c r="D11" s="127" t="s">
        <v>432</v>
      </c>
      <c r="E11" s="223" t="s">
        <v>433</v>
      </c>
      <c r="F11" s="248" t="s">
        <v>434</v>
      </c>
      <c r="G11" s="127" t="s">
        <v>435</v>
      </c>
      <c r="H11" s="297" t="s">
        <v>436</v>
      </c>
      <c r="I11" s="127" t="s">
        <v>18969</v>
      </c>
    </row>
    <row r="12" spans="1:9" ht="42.75">
      <c r="A12" s="127" t="str">
        <f t="shared" si="0"/>
        <v>InstructionsA12</v>
      </c>
      <c r="B12" s="127" t="s">
        <v>380</v>
      </c>
      <c r="C12" s="127" t="s">
        <v>437</v>
      </c>
      <c r="D12" s="127" t="s">
        <v>438</v>
      </c>
      <c r="E12" s="245" t="s">
        <v>439</v>
      </c>
      <c r="F12" s="246" t="s">
        <v>440</v>
      </c>
      <c r="G12" s="127" t="s">
        <v>441</v>
      </c>
      <c r="H12" s="297" t="s">
        <v>442</v>
      </c>
      <c r="I12" s="127" t="s">
        <v>18970</v>
      </c>
    </row>
    <row r="13" spans="1:9" ht="71.25">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99.75">
      <c r="A15" s="127" t="str">
        <f t="shared" si="0"/>
        <v>InstructionsA15</v>
      </c>
      <c r="B15" s="127" t="s">
        <v>380</v>
      </c>
      <c r="C15" s="127" t="s">
        <v>455</v>
      </c>
      <c r="D15" s="127" t="s">
        <v>456</v>
      </c>
      <c r="E15" s="245" t="s">
        <v>457</v>
      </c>
      <c r="F15" s="246" t="s">
        <v>458</v>
      </c>
      <c r="G15" s="127" t="s">
        <v>459</v>
      </c>
      <c r="H15" s="297" t="s">
        <v>460</v>
      </c>
      <c r="I15" s="127" t="s">
        <v>18973</v>
      </c>
    </row>
    <row r="16" spans="1:9" ht="45">
      <c r="A16" s="127" t="str">
        <f t="shared" si="0"/>
        <v>InstructionsA16</v>
      </c>
      <c r="B16" s="127" t="s">
        <v>380</v>
      </c>
      <c r="C16" s="127" t="s">
        <v>461</v>
      </c>
      <c r="D16" s="127" t="s">
        <v>462</v>
      </c>
      <c r="E16" s="223" t="s">
        <v>463</v>
      </c>
      <c r="F16" s="248" t="s">
        <v>464</v>
      </c>
      <c r="G16" s="127" t="s">
        <v>465</v>
      </c>
      <c r="H16" s="297" t="s">
        <v>466</v>
      </c>
      <c r="I16" s="127" t="s">
        <v>18974</v>
      </c>
    </row>
    <row r="17" spans="1:9" ht="85.5">
      <c r="A17" s="127" t="str">
        <f t="shared" si="0"/>
        <v>InstructionsA17</v>
      </c>
      <c r="B17" s="127" t="s">
        <v>380</v>
      </c>
      <c r="C17" s="127" t="s">
        <v>467</v>
      </c>
      <c r="D17" s="127" t="s">
        <v>468</v>
      </c>
      <c r="E17" s="245" t="s">
        <v>469</v>
      </c>
      <c r="F17" s="246" t="s">
        <v>470</v>
      </c>
      <c r="G17" s="127" t="s">
        <v>471</v>
      </c>
      <c r="H17" s="297" t="s">
        <v>472</v>
      </c>
      <c r="I17" s="127" t="s">
        <v>18975</v>
      </c>
    </row>
    <row r="18" spans="1:9" ht="45">
      <c r="A18" s="127" t="str">
        <f>B18&amp;C18</f>
        <v>InstructionsA18</v>
      </c>
      <c r="B18" s="127" t="s">
        <v>380</v>
      </c>
      <c r="C18" s="127" t="s">
        <v>473</v>
      </c>
      <c r="D18" s="127" t="s">
        <v>474</v>
      </c>
      <c r="E18" s="127" t="s">
        <v>475</v>
      </c>
      <c r="F18" s="248" t="s">
        <v>476</v>
      </c>
      <c r="G18" s="127" t="s">
        <v>477</v>
      </c>
      <c r="H18" s="297" t="s">
        <v>478</v>
      </c>
      <c r="I18" s="127" t="s">
        <v>18976</v>
      </c>
    </row>
    <row r="19" spans="1:9" ht="42.75">
      <c r="A19" s="127" t="str">
        <f t="shared" si="0"/>
        <v>InstructionsA19</v>
      </c>
      <c r="B19" s="127" t="s">
        <v>380</v>
      </c>
      <c r="C19" s="127" t="s">
        <v>479</v>
      </c>
      <c r="D19" s="127" t="s">
        <v>480</v>
      </c>
      <c r="E19" s="245" t="s">
        <v>481</v>
      </c>
      <c r="F19" s="246" t="s">
        <v>482</v>
      </c>
      <c r="G19" s="127" t="s">
        <v>483</v>
      </c>
      <c r="H19" s="300" t="s">
        <v>484</v>
      </c>
      <c r="I19" s="127" t="s">
        <v>18977</v>
      </c>
    </row>
    <row r="20" spans="1:9" ht="42.7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42.5">
      <c r="A22" s="127" t="str">
        <f t="shared" si="0"/>
        <v>InstructionsA23</v>
      </c>
      <c r="B22" s="127" t="s">
        <v>380</v>
      </c>
      <c r="C22" s="127" t="s">
        <v>497</v>
      </c>
      <c r="D22" s="127" t="s">
        <v>498</v>
      </c>
      <c r="E22" s="245" t="s">
        <v>499</v>
      </c>
      <c r="F22" s="246" t="s">
        <v>500</v>
      </c>
      <c r="G22" s="247" t="s">
        <v>501</v>
      </c>
      <c r="H22" s="300" t="s">
        <v>502</v>
      </c>
      <c r="I22" s="127" t="s">
        <v>18980</v>
      </c>
    </row>
    <row r="23" spans="1:9" ht="42.75">
      <c r="A23" s="127" t="str">
        <f>B23&amp;C23</f>
        <v>InstructionsA24</v>
      </c>
      <c r="B23" s="127" t="s">
        <v>380</v>
      </c>
      <c r="C23" s="127" t="s">
        <v>503</v>
      </c>
      <c r="D23" s="127" t="s">
        <v>504</v>
      </c>
      <c r="E23" s="245" t="s">
        <v>505</v>
      </c>
      <c r="F23" s="246" t="s">
        <v>506</v>
      </c>
      <c r="G23" s="127" t="s">
        <v>507</v>
      </c>
      <c r="H23" s="300" t="s">
        <v>508</v>
      </c>
      <c r="I23" s="127" t="s">
        <v>18981</v>
      </c>
    </row>
    <row r="24" spans="1:9" ht="114">
      <c r="A24" s="127" t="str">
        <f t="shared" si="0"/>
        <v>InstructionsA25</v>
      </c>
      <c r="B24" s="127" t="s">
        <v>380</v>
      </c>
      <c r="C24" s="127" t="s">
        <v>509</v>
      </c>
      <c r="D24" s="127" t="s">
        <v>510</v>
      </c>
      <c r="E24" s="245" t="s">
        <v>511</v>
      </c>
      <c r="F24" s="291" t="s">
        <v>512</v>
      </c>
      <c r="G24" s="127" t="s">
        <v>513</v>
      </c>
      <c r="H24" s="297" t="s">
        <v>514</v>
      </c>
      <c r="I24" s="127" t="s">
        <v>18982</v>
      </c>
    </row>
    <row r="25" spans="1:9" ht="285">
      <c r="A25" s="127" t="str">
        <f t="shared" si="0"/>
        <v>InstructionsA26</v>
      </c>
      <c r="B25" s="127" t="s">
        <v>380</v>
      </c>
      <c r="C25" s="127" t="s">
        <v>515</v>
      </c>
      <c r="D25" s="127" t="s">
        <v>516</v>
      </c>
      <c r="E25" s="249" t="s">
        <v>517</v>
      </c>
      <c r="F25" s="291" t="s">
        <v>518</v>
      </c>
      <c r="G25" s="127" t="s">
        <v>519</v>
      </c>
      <c r="H25" s="297" t="s">
        <v>520</v>
      </c>
      <c r="I25" s="127" t="s">
        <v>18983</v>
      </c>
    </row>
    <row r="26" spans="1:9" ht="57">
      <c r="A26" s="127" t="str">
        <f t="shared" si="0"/>
        <v>InstructionsA27</v>
      </c>
      <c r="B26" s="127" t="s">
        <v>380</v>
      </c>
      <c r="C26" s="127" t="s">
        <v>521</v>
      </c>
      <c r="D26" s="127" t="s">
        <v>522</v>
      </c>
      <c r="E26" s="245" t="s">
        <v>523</v>
      </c>
      <c r="F26" s="246" t="s">
        <v>524</v>
      </c>
      <c r="G26" s="127" t="s">
        <v>525</v>
      </c>
      <c r="H26" s="297" t="s">
        <v>526</v>
      </c>
      <c r="I26" s="127" t="s">
        <v>18984</v>
      </c>
    </row>
    <row r="27" spans="1:9" ht="409.5">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85">
      <c r="A29" s="127" t="str">
        <f t="shared" si="1"/>
        <v>InstructionsA30</v>
      </c>
      <c r="B29" s="127" t="s">
        <v>380</v>
      </c>
      <c r="C29" s="127" t="s">
        <v>539</v>
      </c>
      <c r="D29" s="127" t="s">
        <v>540</v>
      </c>
      <c r="E29" s="249" t="s">
        <v>541</v>
      </c>
      <c r="F29" s="246" t="s">
        <v>542</v>
      </c>
      <c r="G29" s="127" t="s">
        <v>543</v>
      </c>
      <c r="H29" s="297" t="s">
        <v>544</v>
      </c>
      <c r="I29" s="127" t="s">
        <v>18987</v>
      </c>
    </row>
    <row r="30" spans="1:9" ht="228">
      <c r="A30" s="127" t="str">
        <f t="shared" si="1"/>
        <v>InstructionsA31</v>
      </c>
      <c r="B30" s="127" t="s">
        <v>380</v>
      </c>
      <c r="C30" s="127" t="s">
        <v>545</v>
      </c>
      <c r="D30" s="127" t="s">
        <v>546</v>
      </c>
      <c r="E30" s="245" t="s">
        <v>547</v>
      </c>
      <c r="F30" s="250" t="s">
        <v>548</v>
      </c>
      <c r="G30" s="127" t="s">
        <v>549</v>
      </c>
      <c r="H30" s="297" t="s">
        <v>550</v>
      </c>
      <c r="I30" s="127" t="s">
        <v>19198</v>
      </c>
    </row>
    <row r="31" spans="1:9" ht="128.25">
      <c r="A31" s="127" t="str">
        <f t="shared" si="1"/>
        <v>InstructionsA32</v>
      </c>
      <c r="B31" s="127" t="s">
        <v>380</v>
      </c>
      <c r="C31" s="127" t="s">
        <v>551</v>
      </c>
      <c r="D31" s="127" t="s">
        <v>552</v>
      </c>
      <c r="E31" s="249" t="s">
        <v>553</v>
      </c>
      <c r="F31" s="250" t="s">
        <v>554</v>
      </c>
      <c r="G31" s="127" t="s">
        <v>555</v>
      </c>
      <c r="H31" s="297" t="s">
        <v>556</v>
      </c>
      <c r="I31" s="127" t="s">
        <v>18988</v>
      </c>
    </row>
    <row r="32" spans="1:9" ht="128.25">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327.75">
      <c r="A34" s="127" t="str">
        <f t="shared" si="0"/>
        <v>InstructionsA36</v>
      </c>
      <c r="B34" s="127" t="s">
        <v>380</v>
      </c>
      <c r="C34" s="127" t="s">
        <v>569</v>
      </c>
      <c r="D34" s="127" t="s">
        <v>570</v>
      </c>
      <c r="E34" s="245" t="s">
        <v>571</v>
      </c>
      <c r="F34" s="246" t="s">
        <v>572</v>
      </c>
      <c r="G34" s="254" t="s">
        <v>573</v>
      </c>
      <c r="H34" s="297" t="s">
        <v>574</v>
      </c>
      <c r="I34" s="127" t="s">
        <v>18991</v>
      </c>
    </row>
    <row r="35" spans="1:9" ht="71.25">
      <c r="A35" s="127" t="str">
        <f t="shared" si="0"/>
        <v>InstructionsA37</v>
      </c>
      <c r="B35" s="127" t="s">
        <v>380</v>
      </c>
      <c r="C35" s="127" t="s">
        <v>575</v>
      </c>
      <c r="D35" s="127" t="s">
        <v>576</v>
      </c>
      <c r="E35" s="249" t="s">
        <v>577</v>
      </c>
      <c r="F35" s="291" t="s">
        <v>578</v>
      </c>
      <c r="G35" s="127" t="s">
        <v>579</v>
      </c>
      <c r="H35" s="297" t="s">
        <v>580</v>
      </c>
      <c r="I35" s="127" t="s">
        <v>18992</v>
      </c>
    </row>
    <row r="36" spans="1:9" ht="85.5">
      <c r="A36" s="127" t="str">
        <f t="shared" si="0"/>
        <v>InstructionsA38</v>
      </c>
      <c r="B36" s="127" t="s">
        <v>380</v>
      </c>
      <c r="C36" s="127" t="s">
        <v>581</v>
      </c>
      <c r="D36" s="127" t="s">
        <v>582</v>
      </c>
      <c r="E36" s="249" t="s">
        <v>583</v>
      </c>
      <c r="F36" s="291" t="s">
        <v>584</v>
      </c>
      <c r="G36" s="127" t="s">
        <v>585</v>
      </c>
      <c r="H36" s="297" t="s">
        <v>586</v>
      </c>
      <c r="I36" s="127" t="s">
        <v>18993</v>
      </c>
    </row>
    <row r="37" spans="1:9" ht="171">
      <c r="A37" s="127" t="str">
        <f t="shared" si="0"/>
        <v>InstructionsA39</v>
      </c>
      <c r="B37" s="127" t="s">
        <v>380</v>
      </c>
      <c r="C37" s="127" t="s">
        <v>587</v>
      </c>
      <c r="D37" s="127" t="s">
        <v>588</v>
      </c>
      <c r="E37" s="249" t="s">
        <v>589</v>
      </c>
      <c r="F37" s="292" t="s">
        <v>590</v>
      </c>
      <c r="G37" s="127" t="s">
        <v>591</v>
      </c>
      <c r="H37" s="297" t="s">
        <v>592</v>
      </c>
      <c r="I37" s="127" t="s">
        <v>18994</v>
      </c>
    </row>
    <row r="38" spans="1:9" ht="213.75">
      <c r="A38" s="127" t="str">
        <f t="shared" si="0"/>
        <v>InstructionsA40</v>
      </c>
      <c r="B38" s="127" t="s">
        <v>380</v>
      </c>
      <c r="C38" s="127" t="s">
        <v>593</v>
      </c>
      <c r="D38" s="251" t="s">
        <v>594</v>
      </c>
      <c r="E38" s="252" t="s">
        <v>595</v>
      </c>
      <c r="F38" s="293" t="s">
        <v>596</v>
      </c>
      <c r="G38" s="251" t="s">
        <v>597</v>
      </c>
      <c r="H38" s="297" t="s">
        <v>598</v>
      </c>
      <c r="I38" s="127" t="s">
        <v>18995</v>
      </c>
    </row>
    <row r="39" spans="1:9" ht="256.5">
      <c r="A39" s="127" t="str">
        <f>B39&amp;C39</f>
        <v>InstructionsA41</v>
      </c>
      <c r="B39" s="127" t="s">
        <v>380</v>
      </c>
      <c r="C39" s="127" t="s">
        <v>599</v>
      </c>
      <c r="D39" s="251" t="s">
        <v>600</v>
      </c>
      <c r="E39" s="252" t="s">
        <v>601</v>
      </c>
      <c r="F39" s="293" t="s">
        <v>602</v>
      </c>
      <c r="G39" s="255" t="s">
        <v>603</v>
      </c>
      <c r="H39" s="301" t="s">
        <v>604</v>
      </c>
      <c r="I39" s="127" t="s">
        <v>18996</v>
      </c>
    </row>
    <row r="40" spans="1:9" ht="228">
      <c r="A40" s="127" t="str">
        <f>B40&amp;C40</f>
        <v>InstructionsA42</v>
      </c>
      <c r="B40" s="127" t="s">
        <v>380</v>
      </c>
      <c r="C40" s="127" t="s">
        <v>605</v>
      </c>
      <c r="D40" s="127" t="s">
        <v>606</v>
      </c>
      <c r="E40" s="245" t="s">
        <v>607</v>
      </c>
      <c r="F40" s="291" t="s">
        <v>608</v>
      </c>
      <c r="G40" s="127" t="s">
        <v>609</v>
      </c>
      <c r="H40" s="297" t="s">
        <v>610</v>
      </c>
      <c r="I40" s="127" t="s">
        <v>18997</v>
      </c>
    </row>
    <row r="41" spans="1:9" ht="99.75">
      <c r="A41" s="127" t="str">
        <f t="shared" si="0"/>
        <v>InstructionsA43</v>
      </c>
      <c r="B41" s="127" t="s">
        <v>380</v>
      </c>
      <c r="C41" s="127" t="s">
        <v>611</v>
      </c>
      <c r="D41" s="127" t="s">
        <v>612</v>
      </c>
      <c r="E41" s="245" t="s">
        <v>613</v>
      </c>
      <c r="F41" s="291" t="s">
        <v>614</v>
      </c>
      <c r="G41" s="127" t="s">
        <v>615</v>
      </c>
      <c r="H41" s="297" t="s">
        <v>616</v>
      </c>
      <c r="I41" s="127" t="s">
        <v>18998</v>
      </c>
    </row>
    <row r="42" spans="1:9" ht="71.25">
      <c r="A42" s="127" t="str">
        <f t="shared" si="0"/>
        <v>InstructionsA45</v>
      </c>
      <c r="B42" s="127" t="s">
        <v>380</v>
      </c>
      <c r="C42" s="127" t="s">
        <v>617</v>
      </c>
      <c r="D42" s="127" t="s">
        <v>618</v>
      </c>
      <c r="E42" s="245" t="s">
        <v>619</v>
      </c>
      <c r="F42" s="246" t="s">
        <v>620</v>
      </c>
      <c r="G42" s="127" t="s">
        <v>621</v>
      </c>
      <c r="H42" s="297" t="s">
        <v>622</v>
      </c>
      <c r="I42" s="127" t="s">
        <v>18999</v>
      </c>
    </row>
    <row r="43" spans="1:9" ht="99.75">
      <c r="A43" s="127" t="str">
        <f t="shared" si="0"/>
        <v>InstructionsA46</v>
      </c>
      <c r="B43" s="127" t="s">
        <v>380</v>
      </c>
      <c r="C43" s="127" t="s">
        <v>623</v>
      </c>
      <c r="D43" s="127" t="s">
        <v>624</v>
      </c>
      <c r="E43" s="249" t="s">
        <v>625</v>
      </c>
      <c r="F43" s="291" t="s">
        <v>626</v>
      </c>
      <c r="G43" s="254" t="s">
        <v>627</v>
      </c>
      <c r="H43" s="297" t="s">
        <v>628</v>
      </c>
      <c r="I43" s="127" t="s">
        <v>19000</v>
      </c>
    </row>
    <row r="44" spans="1:9" ht="71.25">
      <c r="A44" s="127" t="str">
        <f t="shared" si="0"/>
        <v>InstructionsA48</v>
      </c>
      <c r="B44" s="237" t="s">
        <v>380</v>
      </c>
      <c r="C44" s="127" t="s">
        <v>629</v>
      </c>
      <c r="D44" s="237" t="s">
        <v>630</v>
      </c>
      <c r="E44" s="245" t="s">
        <v>631</v>
      </c>
      <c r="F44" s="246" t="s">
        <v>632</v>
      </c>
      <c r="G44" s="256" t="s">
        <v>633</v>
      </c>
      <c r="H44" s="297" t="s">
        <v>634</v>
      </c>
      <c r="I44" s="127" t="s">
        <v>19001</v>
      </c>
    </row>
    <row r="45" spans="1:9" ht="57">
      <c r="A45" s="127" t="str">
        <f>B45&amp;C45</f>
        <v>InstructionsA49</v>
      </c>
      <c r="B45" s="127" t="s">
        <v>380</v>
      </c>
      <c r="C45" s="127" t="s">
        <v>635</v>
      </c>
      <c r="D45" s="127" t="s">
        <v>636</v>
      </c>
      <c r="E45" s="245" t="s">
        <v>637</v>
      </c>
      <c r="F45" s="246" t="s">
        <v>638</v>
      </c>
      <c r="G45" s="127" t="s">
        <v>639</v>
      </c>
      <c r="H45" s="300" t="s">
        <v>640</v>
      </c>
      <c r="I45" s="127" t="s">
        <v>19002</v>
      </c>
    </row>
    <row r="46" spans="1:9" ht="171">
      <c r="A46" s="127" t="str">
        <f t="shared" si="0"/>
        <v>InstructionsA50</v>
      </c>
      <c r="B46" s="127" t="s">
        <v>380</v>
      </c>
      <c r="C46" s="127" t="s">
        <v>641</v>
      </c>
      <c r="D46" s="127" t="s">
        <v>642</v>
      </c>
      <c r="E46" s="294" t="s">
        <v>643</v>
      </c>
      <c r="F46" s="291" t="s">
        <v>644</v>
      </c>
      <c r="G46" s="127" t="s">
        <v>645</v>
      </c>
      <c r="H46" s="297" t="s">
        <v>646</v>
      </c>
      <c r="I46" s="127" t="s">
        <v>19003</v>
      </c>
    </row>
    <row r="47" spans="1:9" ht="85.5">
      <c r="A47" s="127" t="str">
        <f t="shared" si="0"/>
        <v>InstructionsA51</v>
      </c>
      <c r="B47" s="127" t="s">
        <v>380</v>
      </c>
      <c r="C47" s="127" t="s">
        <v>647</v>
      </c>
      <c r="D47" s="127" t="s">
        <v>648</v>
      </c>
      <c r="E47" s="245" t="s">
        <v>649</v>
      </c>
      <c r="F47" s="246" t="s">
        <v>650</v>
      </c>
      <c r="G47" s="127" t="s">
        <v>651</v>
      </c>
      <c r="H47" s="297" t="s">
        <v>652</v>
      </c>
      <c r="I47" s="127" t="s">
        <v>19004</v>
      </c>
    </row>
    <row r="48" spans="1:9" ht="99.75">
      <c r="A48" s="127" t="str">
        <f t="shared" si="0"/>
        <v>InstructionsA52</v>
      </c>
      <c r="B48" s="127" t="s">
        <v>380</v>
      </c>
      <c r="C48" s="127" t="s">
        <v>653</v>
      </c>
      <c r="D48" s="127" t="s">
        <v>654</v>
      </c>
      <c r="E48" s="245" t="s">
        <v>655</v>
      </c>
      <c r="F48" s="246" t="s">
        <v>656</v>
      </c>
      <c r="G48" s="257" t="s">
        <v>657</v>
      </c>
      <c r="H48" s="297" t="s">
        <v>658</v>
      </c>
      <c r="I48" s="127" t="s">
        <v>19005</v>
      </c>
    </row>
    <row r="49" spans="1:9" ht="128.25">
      <c r="A49" s="127" t="str">
        <f>B49&amp;C49</f>
        <v>InstructionsA53</v>
      </c>
      <c r="B49" s="127" t="s">
        <v>380</v>
      </c>
      <c r="C49" s="127" t="s">
        <v>659</v>
      </c>
      <c r="D49" s="127" t="s">
        <v>660</v>
      </c>
      <c r="E49" s="245" t="s">
        <v>661</v>
      </c>
      <c r="F49" s="246" t="s">
        <v>662</v>
      </c>
      <c r="G49" s="257" t="s">
        <v>663</v>
      </c>
      <c r="H49" s="300" t="s">
        <v>664</v>
      </c>
      <c r="I49" s="127" t="s">
        <v>19006</v>
      </c>
    </row>
    <row r="50" spans="1:9" ht="85.5">
      <c r="A50" s="127" t="str">
        <f>B50&amp;C50</f>
        <v>InstructionsA54</v>
      </c>
      <c r="B50" s="127" t="s">
        <v>380</v>
      </c>
      <c r="C50" s="127" t="s">
        <v>665</v>
      </c>
      <c r="D50" s="127" t="s">
        <v>666</v>
      </c>
      <c r="E50" s="245" t="s">
        <v>667</v>
      </c>
      <c r="F50" s="246" t="s">
        <v>668</v>
      </c>
      <c r="G50" s="257" t="s">
        <v>669</v>
      </c>
      <c r="H50" s="297" t="s">
        <v>670</v>
      </c>
      <c r="I50" s="127" t="s">
        <v>19007</v>
      </c>
    </row>
    <row r="51" spans="1:9" ht="42.75">
      <c r="A51" s="127" t="str">
        <f t="shared" si="0"/>
        <v>InstructionsA55</v>
      </c>
      <c r="B51" s="127" t="s">
        <v>380</v>
      </c>
      <c r="C51" s="127" t="s">
        <v>671</v>
      </c>
      <c r="D51" s="127" t="s">
        <v>672</v>
      </c>
      <c r="E51" s="245" t="s">
        <v>673</v>
      </c>
      <c r="F51" s="246" t="s">
        <v>674</v>
      </c>
      <c r="G51" s="257" t="s">
        <v>675</v>
      </c>
      <c r="H51" s="297" t="s">
        <v>676</v>
      </c>
      <c r="I51" s="127" t="s">
        <v>19008</v>
      </c>
    </row>
    <row r="52" spans="1:9" ht="42.75">
      <c r="A52" s="127" t="str">
        <f t="shared" si="0"/>
        <v>InstructionsA56</v>
      </c>
      <c r="B52" s="127" t="s">
        <v>380</v>
      </c>
      <c r="C52" s="127" t="s">
        <v>677</v>
      </c>
      <c r="D52" s="127" t="s">
        <v>678</v>
      </c>
      <c r="E52" s="245" t="s">
        <v>679</v>
      </c>
      <c r="F52" s="246" t="s">
        <v>680</v>
      </c>
      <c r="G52" s="127" t="s">
        <v>681</v>
      </c>
      <c r="H52" s="297" t="s">
        <v>682</v>
      </c>
      <c r="I52" s="127" t="s">
        <v>19009</v>
      </c>
    </row>
    <row r="53" spans="1:9" ht="71.25">
      <c r="A53" s="127" t="str">
        <f t="shared" si="0"/>
        <v>InstructionsA57</v>
      </c>
      <c r="B53" s="127" t="s">
        <v>380</v>
      </c>
      <c r="C53" s="127" t="s">
        <v>683</v>
      </c>
      <c r="D53" s="127" t="s">
        <v>684</v>
      </c>
      <c r="E53" s="245" t="s">
        <v>685</v>
      </c>
      <c r="F53" s="246" t="s">
        <v>686</v>
      </c>
      <c r="G53" s="258" t="s">
        <v>687</v>
      </c>
      <c r="H53" s="297" t="s">
        <v>688</v>
      </c>
      <c r="I53" s="127" t="s">
        <v>19010</v>
      </c>
    </row>
    <row r="54" spans="1:9" ht="356.25">
      <c r="A54" s="127" t="str">
        <f t="shared" si="0"/>
        <v>InstructionsA58</v>
      </c>
      <c r="B54" s="127" t="s">
        <v>380</v>
      </c>
      <c r="C54" s="127" t="s">
        <v>689</v>
      </c>
      <c r="D54" s="127" t="s">
        <v>690</v>
      </c>
      <c r="E54" s="245" t="s">
        <v>691</v>
      </c>
      <c r="F54" s="246" t="s">
        <v>692</v>
      </c>
      <c r="G54" s="257" t="s">
        <v>693</v>
      </c>
      <c r="H54" s="297" t="s">
        <v>694</v>
      </c>
      <c r="I54" s="127" t="s">
        <v>19017</v>
      </c>
    </row>
    <row r="55" spans="1:9" ht="85.5">
      <c r="A55" s="127" t="str">
        <f t="shared" si="0"/>
        <v>InstructionsA59</v>
      </c>
      <c r="B55" s="127" t="s">
        <v>380</v>
      </c>
      <c r="C55" s="127" t="s">
        <v>695</v>
      </c>
      <c r="D55" s="127" t="s">
        <v>696</v>
      </c>
      <c r="E55" s="245" t="s">
        <v>697</v>
      </c>
      <c r="F55" s="246" t="s">
        <v>698</v>
      </c>
      <c r="G55" s="127" t="s">
        <v>699</v>
      </c>
      <c r="H55" s="297" t="s">
        <v>700</v>
      </c>
      <c r="I55" s="127" t="s">
        <v>19011</v>
      </c>
    </row>
    <row r="56" spans="1:9" ht="185.25">
      <c r="A56" s="127" t="str">
        <f t="shared" si="0"/>
        <v>InstructionsA60</v>
      </c>
      <c r="B56" s="127" t="s">
        <v>380</v>
      </c>
      <c r="C56" s="127" t="s">
        <v>701</v>
      </c>
      <c r="D56" s="127" t="s">
        <v>702</v>
      </c>
      <c r="E56" s="245" t="s">
        <v>703</v>
      </c>
      <c r="F56" s="246" t="s">
        <v>704</v>
      </c>
      <c r="G56" s="257" t="s">
        <v>705</v>
      </c>
      <c r="H56" s="297" t="s">
        <v>706</v>
      </c>
      <c r="I56" s="127" t="s">
        <v>19012</v>
      </c>
    </row>
    <row r="57" spans="1:9" ht="199.5">
      <c r="A57" s="127" t="str">
        <f t="shared" si="0"/>
        <v>InstructionsA61</v>
      </c>
      <c r="B57" s="127" t="s">
        <v>380</v>
      </c>
      <c r="C57" s="127" t="s">
        <v>707</v>
      </c>
      <c r="D57" s="127" t="s">
        <v>708</v>
      </c>
      <c r="E57" s="245" t="s">
        <v>709</v>
      </c>
      <c r="F57" s="246" t="s">
        <v>710</v>
      </c>
      <c r="G57" s="257" t="s">
        <v>711</v>
      </c>
      <c r="H57" s="297" t="s">
        <v>712</v>
      </c>
      <c r="I57" s="127" t="s">
        <v>19013</v>
      </c>
    </row>
    <row r="58" spans="1:9" ht="120">
      <c r="A58" s="127" t="str">
        <f>B58&amp;C58</f>
        <v>InstructionsA62</v>
      </c>
      <c r="B58" s="127" t="s">
        <v>380</v>
      </c>
      <c r="C58" s="127" t="s">
        <v>713</v>
      </c>
      <c r="D58" s="127" t="s">
        <v>714</v>
      </c>
      <c r="E58" s="294" t="s">
        <v>715</v>
      </c>
      <c r="F58" s="291" t="s">
        <v>716</v>
      </c>
      <c r="G58" s="257" t="s">
        <v>717</v>
      </c>
      <c r="H58" s="302" t="s">
        <v>718</v>
      </c>
      <c r="I58" s="127" t="s">
        <v>19014</v>
      </c>
    </row>
    <row r="59" spans="1:9" ht="42.75">
      <c r="A59" s="127" t="str">
        <f t="shared" si="0"/>
        <v>InstructionsA63</v>
      </c>
      <c r="B59" s="127" t="s">
        <v>380</v>
      </c>
      <c r="C59" s="127" t="s">
        <v>719</v>
      </c>
      <c r="D59" s="127" t="s">
        <v>720</v>
      </c>
      <c r="E59" s="245" t="s">
        <v>721</v>
      </c>
      <c r="F59" s="246" t="s">
        <v>722</v>
      </c>
      <c r="G59" s="127" t="s">
        <v>723</v>
      </c>
      <c r="H59" s="297" t="s">
        <v>724</v>
      </c>
      <c r="I59" s="127" t="s">
        <v>19015</v>
      </c>
    </row>
    <row r="60" spans="1:9" ht="199.5">
      <c r="A60" s="127" t="str">
        <f>B60&amp;C60</f>
        <v>InstructionsA65</v>
      </c>
      <c r="B60" s="127" t="s">
        <v>380</v>
      </c>
      <c r="C60" s="127" t="s">
        <v>725</v>
      </c>
      <c r="D60" s="127" t="s">
        <v>726</v>
      </c>
      <c r="E60" s="245" t="s">
        <v>727</v>
      </c>
      <c r="F60" s="246" t="s">
        <v>728</v>
      </c>
      <c r="G60" s="127" t="s">
        <v>729</v>
      </c>
      <c r="H60" s="300" t="s">
        <v>730</v>
      </c>
      <c r="I60" s="127" t="s">
        <v>19016</v>
      </c>
    </row>
    <row r="61" spans="1:9" ht="28.5">
      <c r="A61" s="127" t="str">
        <f t="shared" si="0"/>
        <v>InstructionsA67</v>
      </c>
      <c r="B61" s="127" t="s">
        <v>380</v>
      </c>
      <c r="C61" s="127" t="s">
        <v>731</v>
      </c>
      <c r="D61" s="127" t="s">
        <v>732</v>
      </c>
      <c r="E61" s="245" t="s">
        <v>733</v>
      </c>
      <c r="F61" s="246" t="s">
        <v>734</v>
      </c>
      <c r="G61" s="127" t="s">
        <v>735</v>
      </c>
      <c r="H61" s="300" t="s">
        <v>736</v>
      </c>
      <c r="I61" s="127" t="s">
        <v>19018</v>
      </c>
    </row>
    <row r="62" spans="1:9" ht="327.75">
      <c r="A62" s="127" t="str">
        <f t="shared" si="0"/>
        <v>InstructionsA68</v>
      </c>
      <c r="B62" s="127" t="s">
        <v>380</v>
      </c>
      <c r="C62" s="127" t="s">
        <v>737</v>
      </c>
      <c r="D62" s="127" t="s">
        <v>738</v>
      </c>
      <c r="E62" s="245" t="s">
        <v>739</v>
      </c>
      <c r="F62" s="246" t="s">
        <v>740</v>
      </c>
      <c r="G62" s="257" t="s">
        <v>741</v>
      </c>
      <c r="H62" s="297" t="s">
        <v>742</v>
      </c>
      <c r="I62" s="127" t="s">
        <v>19024</v>
      </c>
    </row>
    <row r="63" spans="1:9" ht="185.25">
      <c r="A63" s="127" t="str">
        <f t="shared" si="0"/>
        <v>InstructionsA69</v>
      </c>
      <c r="B63" s="127" t="s">
        <v>380</v>
      </c>
      <c r="C63" s="127" t="s">
        <v>743</v>
      </c>
      <c r="D63" s="127" t="s">
        <v>744</v>
      </c>
      <c r="E63" s="245" t="s">
        <v>745</v>
      </c>
      <c r="F63" s="246" t="s">
        <v>746</v>
      </c>
      <c r="G63" s="257" t="s">
        <v>747</v>
      </c>
      <c r="H63" s="297" t="s">
        <v>748</v>
      </c>
      <c r="I63" s="127" t="s">
        <v>19019</v>
      </c>
    </row>
    <row r="64" spans="1:9" ht="156.75">
      <c r="A64" s="127" t="str">
        <f t="shared" si="0"/>
        <v>InstructionsA70</v>
      </c>
      <c r="B64" s="127" t="s">
        <v>380</v>
      </c>
      <c r="C64" s="127" t="s">
        <v>749</v>
      </c>
      <c r="D64" s="127" t="s">
        <v>750</v>
      </c>
      <c r="E64" s="245" t="s">
        <v>751</v>
      </c>
      <c r="F64" s="246" t="s">
        <v>752</v>
      </c>
      <c r="G64" s="257" t="s">
        <v>753</v>
      </c>
      <c r="H64" s="297" t="s">
        <v>754</v>
      </c>
      <c r="I64" s="127" t="s">
        <v>19020</v>
      </c>
    </row>
    <row r="65" spans="1:9" ht="327.75">
      <c r="A65" s="127" t="str">
        <f t="shared" si="0"/>
        <v>InstructionsA71</v>
      </c>
      <c r="B65" s="127" t="s">
        <v>380</v>
      </c>
      <c r="C65" s="127" t="s">
        <v>755</v>
      </c>
      <c r="D65" s="127" t="s">
        <v>756</v>
      </c>
      <c r="E65" s="245" t="s">
        <v>757</v>
      </c>
      <c r="F65" s="246" t="s">
        <v>758</v>
      </c>
      <c r="G65" s="257" t="s">
        <v>759</v>
      </c>
      <c r="H65" s="297" t="s">
        <v>760</v>
      </c>
      <c r="I65" s="127" t="s">
        <v>19021</v>
      </c>
    </row>
    <row r="66" spans="1:9" ht="114">
      <c r="A66" s="127" t="str">
        <f t="shared" si="0"/>
        <v>InstructionsA72</v>
      </c>
      <c r="B66" s="127" t="s">
        <v>380</v>
      </c>
      <c r="C66" s="127" t="s">
        <v>761</v>
      </c>
      <c r="D66" s="127" t="s">
        <v>762</v>
      </c>
      <c r="E66" s="245" t="s">
        <v>763</v>
      </c>
      <c r="F66" s="246" t="s">
        <v>764</v>
      </c>
      <c r="G66" s="257" t="s">
        <v>765</v>
      </c>
      <c r="H66" s="297" t="s">
        <v>766</v>
      </c>
      <c r="I66" s="127" t="s">
        <v>19022</v>
      </c>
    </row>
    <row r="67" spans="1:9" ht="57">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c r="A77" s="127" t="str">
        <f t="shared" si="4"/>
        <v>DefinitionsB11</v>
      </c>
      <c r="B77" s="127" t="s">
        <v>773</v>
      </c>
      <c r="C77" s="127" t="s">
        <v>826</v>
      </c>
      <c r="D77" s="251" t="s">
        <v>827</v>
      </c>
      <c r="E77" s="251" t="s">
        <v>828</v>
      </c>
      <c r="F77" s="260" t="s">
        <v>829</v>
      </c>
      <c r="G77" s="261" t="s">
        <v>830</v>
      </c>
      <c r="H77" s="297" t="s">
        <v>831</v>
      </c>
      <c r="I77" s="189" t="s">
        <v>19038</v>
      </c>
    </row>
    <row r="78" spans="1:9">
      <c r="A78" s="127" t="str">
        <f t="shared" si="4"/>
        <v>DefinitionsB12</v>
      </c>
      <c r="B78" s="127" t="s">
        <v>773</v>
      </c>
      <c r="C78" s="127" t="s">
        <v>832</v>
      </c>
      <c r="D78" s="251" t="s">
        <v>833</v>
      </c>
      <c r="E78" s="251" t="s">
        <v>834</v>
      </c>
      <c r="F78" s="260" t="s">
        <v>835</v>
      </c>
      <c r="G78" s="262" t="s">
        <v>836</v>
      </c>
      <c r="H78" s="297" t="s">
        <v>19036</v>
      </c>
      <c r="I78" s="189" t="s">
        <v>19039</v>
      </c>
    </row>
    <row r="79" spans="1:9">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7">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ht="27">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5.5">
      <c r="A89" s="127" t="str">
        <f t="shared" si="4"/>
        <v>DefinitionsC3</v>
      </c>
      <c r="B89" s="127" t="s">
        <v>773</v>
      </c>
      <c r="C89" s="127" t="s">
        <v>894</v>
      </c>
      <c r="D89" s="127" t="s">
        <v>895</v>
      </c>
      <c r="E89" s="245" t="s">
        <v>896</v>
      </c>
      <c r="F89" s="246" t="s">
        <v>897</v>
      </c>
      <c r="G89" s="127" t="s">
        <v>898</v>
      </c>
      <c r="H89" s="297" t="s">
        <v>899</v>
      </c>
      <c r="I89" s="127" t="s">
        <v>19045</v>
      </c>
    </row>
    <row r="90" spans="1:9" ht="71.25">
      <c r="A90" s="127" t="str">
        <f t="shared" ref="A90" si="5">B90&amp;C90</f>
        <v>DefinitionsC4</v>
      </c>
      <c r="B90" s="127" t="s">
        <v>773</v>
      </c>
      <c r="C90" s="127" t="s">
        <v>900</v>
      </c>
      <c r="D90" s="127" t="s">
        <v>901</v>
      </c>
      <c r="E90" s="249" t="s">
        <v>902</v>
      </c>
      <c r="F90" s="246" t="s">
        <v>903</v>
      </c>
      <c r="G90" s="254" t="s">
        <v>904</v>
      </c>
      <c r="H90" s="297" t="s">
        <v>905</v>
      </c>
      <c r="I90" s="311" t="s">
        <v>19041</v>
      </c>
    </row>
    <row r="91" spans="1:9" ht="213.75">
      <c r="A91" s="127" t="str">
        <f>B91&amp;C91</f>
        <v>DefinitionsC5</v>
      </c>
      <c r="B91" s="127" t="s">
        <v>773</v>
      </c>
      <c r="C91" s="127" t="s">
        <v>906</v>
      </c>
      <c r="D91" s="127" t="s">
        <v>907</v>
      </c>
      <c r="E91" s="245" t="s">
        <v>908</v>
      </c>
      <c r="F91" s="246" t="s">
        <v>909</v>
      </c>
      <c r="G91" s="127" t="s">
        <v>910</v>
      </c>
      <c r="H91" s="297" t="s">
        <v>911</v>
      </c>
      <c r="I91" s="127" t="s">
        <v>19046</v>
      </c>
    </row>
    <row r="92" spans="1:9" ht="185.25">
      <c r="A92" s="127" t="str">
        <f>B92&amp;C92</f>
        <v>DefinitionsC6</v>
      </c>
      <c r="B92" s="127" t="s">
        <v>773</v>
      </c>
      <c r="C92" s="127" t="s">
        <v>912</v>
      </c>
      <c r="D92" s="127" t="s">
        <v>913</v>
      </c>
      <c r="E92" s="245" t="s">
        <v>914</v>
      </c>
      <c r="F92" s="246" t="s">
        <v>915</v>
      </c>
      <c r="G92" s="127" t="s">
        <v>916</v>
      </c>
      <c r="H92" s="297" t="s">
        <v>917</v>
      </c>
      <c r="I92" s="127" t="s">
        <v>19047</v>
      </c>
    </row>
    <row r="93" spans="1:9" ht="156.75">
      <c r="A93" s="127" t="str">
        <f t="shared" si="4"/>
        <v>DefinitionsC7</v>
      </c>
      <c r="B93" s="127" t="s">
        <v>773</v>
      </c>
      <c r="C93" s="127" t="s">
        <v>918</v>
      </c>
      <c r="D93" s="127" t="s">
        <v>919</v>
      </c>
      <c r="E93" s="245" t="s">
        <v>920</v>
      </c>
      <c r="F93" s="246" t="s">
        <v>921</v>
      </c>
      <c r="G93" s="127" t="s">
        <v>922</v>
      </c>
      <c r="H93" s="297" t="s">
        <v>923</v>
      </c>
      <c r="I93" s="127" t="s">
        <v>19051</v>
      </c>
    </row>
    <row r="94" spans="1:9" ht="156.75">
      <c r="A94" s="127" t="str">
        <f t="shared" si="4"/>
        <v>DefinitionsC8</v>
      </c>
      <c r="B94" s="127" t="s">
        <v>773</v>
      </c>
      <c r="C94" s="127" t="s">
        <v>924</v>
      </c>
      <c r="D94" s="127" t="s">
        <v>925</v>
      </c>
      <c r="E94" s="245" t="s">
        <v>926</v>
      </c>
      <c r="F94" s="246" t="s">
        <v>927</v>
      </c>
      <c r="G94" s="127" t="s">
        <v>928</v>
      </c>
      <c r="H94" s="297" t="s">
        <v>929</v>
      </c>
      <c r="I94" s="127" t="s">
        <v>19049</v>
      </c>
    </row>
    <row r="95" spans="1:9" ht="71.25">
      <c r="A95" s="127" t="str">
        <f t="shared" si="4"/>
        <v>DefinitionsC9</v>
      </c>
      <c r="B95" s="127" t="s">
        <v>773</v>
      </c>
      <c r="C95" s="127" t="s">
        <v>930</v>
      </c>
      <c r="D95" s="127" t="s">
        <v>931</v>
      </c>
      <c r="E95" s="245" t="s">
        <v>932</v>
      </c>
      <c r="F95" s="246" t="s">
        <v>933</v>
      </c>
      <c r="G95" s="127" t="s">
        <v>934</v>
      </c>
      <c r="H95" s="297" t="s">
        <v>935</v>
      </c>
      <c r="I95" s="127" t="s">
        <v>19050</v>
      </c>
    </row>
    <row r="96" spans="1:9" ht="242.25">
      <c r="A96" s="127" t="str">
        <f t="shared" si="4"/>
        <v>DefinitionsC10</v>
      </c>
      <c r="B96" s="127" t="s">
        <v>773</v>
      </c>
      <c r="C96" s="127" t="s">
        <v>936</v>
      </c>
      <c r="D96" s="127" t="s">
        <v>937</v>
      </c>
      <c r="E96" s="245" t="s">
        <v>938</v>
      </c>
      <c r="F96" s="246" t="s">
        <v>939</v>
      </c>
      <c r="G96" s="127" t="s">
        <v>940</v>
      </c>
      <c r="H96" s="297" t="s">
        <v>941</v>
      </c>
      <c r="I96" s="127" t="s">
        <v>19052</v>
      </c>
    </row>
    <row r="97" spans="1:9" ht="41.45" customHeight="1">
      <c r="A97" s="127" t="str">
        <f t="shared" si="4"/>
        <v>DefinitionsC11</v>
      </c>
      <c r="B97" s="127" t="s">
        <v>773</v>
      </c>
      <c r="C97" s="127" t="s">
        <v>942</v>
      </c>
      <c r="D97" s="251" t="s">
        <v>943</v>
      </c>
      <c r="E97" s="252" t="s">
        <v>944</v>
      </c>
      <c r="F97" s="259" t="s">
        <v>945</v>
      </c>
      <c r="G97" s="261" t="s">
        <v>946</v>
      </c>
      <c r="H97" s="303" t="s">
        <v>947</v>
      </c>
      <c r="I97" s="127" t="s">
        <v>19042</v>
      </c>
    </row>
    <row r="98" spans="1:9" ht="41.45" customHeight="1">
      <c r="A98" s="127" t="str">
        <f t="shared" si="4"/>
        <v>DefinitionsC12</v>
      </c>
      <c r="B98" s="127" t="s">
        <v>773</v>
      </c>
      <c r="C98" s="127" t="s">
        <v>948</v>
      </c>
      <c r="D98" s="251" t="s">
        <v>949</v>
      </c>
      <c r="E98" s="252" t="s">
        <v>950</v>
      </c>
      <c r="F98" s="259" t="s">
        <v>951</v>
      </c>
      <c r="G98" s="262" t="s">
        <v>952</v>
      </c>
      <c r="H98" s="297" t="s">
        <v>953</v>
      </c>
      <c r="I98" s="127" t="s">
        <v>19043</v>
      </c>
    </row>
    <row r="99" spans="1:9" ht="156.75">
      <c r="A99" s="127" t="str">
        <f t="shared" si="4"/>
        <v>DefinitionsC13</v>
      </c>
      <c r="B99" s="127" t="s">
        <v>773</v>
      </c>
      <c r="C99" s="127" t="s">
        <v>954</v>
      </c>
      <c r="D99" s="251" t="s">
        <v>955</v>
      </c>
      <c r="E99" s="252" t="s">
        <v>956</v>
      </c>
      <c r="F99" s="260" t="s">
        <v>957</v>
      </c>
      <c r="G99" s="262" t="s">
        <v>958</v>
      </c>
      <c r="H99" s="297" t="s">
        <v>959</v>
      </c>
      <c r="I99" s="127" t="s">
        <v>19053</v>
      </c>
    </row>
    <row r="100" spans="1:9" ht="71.25">
      <c r="A100" s="127" t="str">
        <f>B100&amp;C100</f>
        <v>DefinitionsC14</v>
      </c>
      <c r="B100" s="127" t="s">
        <v>773</v>
      </c>
      <c r="C100" s="127" t="s">
        <v>960</v>
      </c>
      <c r="D100" s="127" t="s">
        <v>961</v>
      </c>
      <c r="E100" s="245" t="s">
        <v>962</v>
      </c>
      <c r="F100" s="246" t="s">
        <v>963</v>
      </c>
      <c r="G100" s="127" t="s">
        <v>964</v>
      </c>
      <c r="H100" s="297" t="s">
        <v>965</v>
      </c>
      <c r="I100" s="127" t="s">
        <v>19054</v>
      </c>
    </row>
    <row r="101" spans="1:9" ht="185.25">
      <c r="A101" s="127" t="str">
        <f t="shared" si="4"/>
        <v>DefinitionsC15</v>
      </c>
      <c r="B101" s="127" t="s">
        <v>773</v>
      </c>
      <c r="C101" s="127" t="s">
        <v>966</v>
      </c>
      <c r="D101" s="127" t="s">
        <v>967</v>
      </c>
      <c r="E101" s="249" t="s">
        <v>968</v>
      </c>
      <c r="F101" s="246" t="s">
        <v>969</v>
      </c>
      <c r="G101" s="247" t="s">
        <v>970</v>
      </c>
      <c r="H101" s="297" t="s">
        <v>971</v>
      </c>
      <c r="I101" s="127" t="s">
        <v>19055</v>
      </c>
    </row>
    <row r="102" spans="1:9" ht="71.25">
      <c r="A102" s="127" t="str">
        <f>B102&amp;C102</f>
        <v>DefinitionsC16</v>
      </c>
      <c r="B102" s="127" t="s">
        <v>773</v>
      </c>
      <c r="C102" s="127" t="s">
        <v>972</v>
      </c>
      <c r="D102" s="127" t="s">
        <v>973</v>
      </c>
      <c r="E102" s="245" t="s">
        <v>974</v>
      </c>
      <c r="F102" s="246" t="s">
        <v>975</v>
      </c>
      <c r="G102" s="127" t="s">
        <v>976</v>
      </c>
      <c r="H102" s="297" t="s">
        <v>977</v>
      </c>
      <c r="I102" s="127" t="s">
        <v>19056</v>
      </c>
    </row>
    <row r="103" spans="1:9" ht="99.75">
      <c r="A103" s="127" t="str">
        <f>B103&amp;C103</f>
        <v>DefinitionsC17</v>
      </c>
      <c r="B103" s="127" t="s">
        <v>773</v>
      </c>
      <c r="C103" s="127" t="s">
        <v>978</v>
      </c>
      <c r="D103" s="127" t="s">
        <v>979</v>
      </c>
      <c r="E103" s="245" t="s">
        <v>980</v>
      </c>
      <c r="F103" s="246" t="s">
        <v>981</v>
      </c>
      <c r="G103" s="127" t="s">
        <v>982</v>
      </c>
      <c r="H103" s="297" t="s">
        <v>983</v>
      </c>
      <c r="I103" s="127" t="s">
        <v>19057</v>
      </c>
    </row>
    <row r="104" spans="1:9" ht="285">
      <c r="A104" s="127" t="str">
        <f>B104&amp;C104</f>
        <v>DefinitionsC18</v>
      </c>
      <c r="B104" s="127" t="s">
        <v>773</v>
      </c>
      <c r="C104" s="127" t="s">
        <v>984</v>
      </c>
      <c r="D104" s="127" t="s">
        <v>985</v>
      </c>
      <c r="E104" s="245" t="s">
        <v>986</v>
      </c>
      <c r="F104" s="246" t="s">
        <v>987</v>
      </c>
      <c r="G104" s="127" t="s">
        <v>988</v>
      </c>
      <c r="H104" s="297" t="s">
        <v>989</v>
      </c>
      <c r="I104" s="127" t="s">
        <v>19058</v>
      </c>
    </row>
    <row r="105" spans="1:9" ht="270.75">
      <c r="A105" s="127" t="str">
        <f>B105&amp;C105</f>
        <v>DefinitionsC19</v>
      </c>
      <c r="B105" s="127" t="s">
        <v>773</v>
      </c>
      <c r="C105" s="127" t="s">
        <v>990</v>
      </c>
      <c r="D105" s="127" t="s">
        <v>991</v>
      </c>
      <c r="E105" s="245" t="s">
        <v>992</v>
      </c>
      <c r="F105" s="246" t="s">
        <v>993</v>
      </c>
      <c r="G105" s="254" t="s">
        <v>994</v>
      </c>
      <c r="H105" s="297" t="s">
        <v>995</v>
      </c>
      <c r="I105" s="127" t="s">
        <v>19059</v>
      </c>
    </row>
    <row r="106" spans="1:9" ht="142.5">
      <c r="A106" s="127" t="str">
        <f t="shared" si="4"/>
        <v>DefinitionsC20</v>
      </c>
      <c r="B106" s="127" t="s">
        <v>773</v>
      </c>
      <c r="C106" s="127" t="s">
        <v>996</v>
      </c>
      <c r="D106" s="251" t="s">
        <v>997</v>
      </c>
      <c r="E106" s="252" t="s">
        <v>998</v>
      </c>
      <c r="F106" s="260" t="s">
        <v>999</v>
      </c>
      <c r="G106" s="261" t="s">
        <v>1000</v>
      </c>
      <c r="H106" s="297" t="s">
        <v>1001</v>
      </c>
      <c r="I106" s="127" t="s">
        <v>19060</v>
      </c>
    </row>
    <row r="107" spans="1:9" ht="99.75">
      <c r="A107" s="127" t="str">
        <f>B107&amp;C107</f>
        <v>DefinitionsC21</v>
      </c>
      <c r="B107" s="127" t="s">
        <v>773</v>
      </c>
      <c r="C107" s="127" t="s">
        <v>1002</v>
      </c>
      <c r="D107" s="127" t="s">
        <v>1003</v>
      </c>
      <c r="E107" s="245" t="s">
        <v>1004</v>
      </c>
      <c r="F107" s="246" t="s">
        <v>1005</v>
      </c>
      <c r="G107" s="127" t="s">
        <v>1006</v>
      </c>
      <c r="H107" s="297" t="s">
        <v>1007</v>
      </c>
      <c r="I107" s="127" t="s">
        <v>19061</v>
      </c>
    </row>
    <row r="108" spans="1:9" ht="28.5">
      <c r="A108" s="127" t="str">
        <f t="shared" si="4"/>
        <v>DeclarationD2</v>
      </c>
      <c r="B108" s="127" t="s">
        <v>1008</v>
      </c>
      <c r="C108" s="127" t="s">
        <v>1009</v>
      </c>
      <c r="D108" s="251" t="s">
        <v>1010</v>
      </c>
      <c r="E108" s="251" t="s">
        <v>1011</v>
      </c>
      <c r="F108" s="259" t="s">
        <v>1012</v>
      </c>
      <c r="G108" s="264" t="s">
        <v>1013</v>
      </c>
      <c r="H108" s="297" t="s">
        <v>1014</v>
      </c>
      <c r="I108" s="189" t="s">
        <v>19063</v>
      </c>
    </row>
    <row r="109" spans="1:9" ht="28.5">
      <c r="A109" s="127" t="str">
        <f t="shared" si="4"/>
        <v>DeclarationF3</v>
      </c>
      <c r="B109" s="127" t="s">
        <v>1008</v>
      </c>
      <c r="C109" s="127" t="s">
        <v>1015</v>
      </c>
      <c r="D109" s="127" t="s">
        <v>1016</v>
      </c>
      <c r="E109" s="245" t="s">
        <v>1017</v>
      </c>
      <c r="F109" s="246" t="s">
        <v>1018</v>
      </c>
      <c r="G109" s="127" t="s">
        <v>1019</v>
      </c>
      <c r="H109" s="297" t="s">
        <v>1020</v>
      </c>
      <c r="I109" s="127" t="s">
        <v>19064</v>
      </c>
    </row>
    <row r="110" spans="1:9" ht="28.5">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5">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75">
      <c r="A115" s="127" t="str">
        <f t="shared" si="4"/>
        <v>DeclarationB8</v>
      </c>
      <c r="B115" s="127" t="s">
        <v>1008</v>
      </c>
      <c r="C115" s="127" t="s">
        <v>809</v>
      </c>
      <c r="D115" s="127" t="s">
        <v>1048</v>
      </c>
      <c r="E115" s="245" t="s">
        <v>1049</v>
      </c>
      <c r="F115" s="246" t="s">
        <v>1050</v>
      </c>
      <c r="G115" s="127" t="s">
        <v>1051</v>
      </c>
      <c r="H115" s="297" t="s">
        <v>1052</v>
      </c>
      <c r="I115" s="127" t="s">
        <v>19069</v>
      </c>
    </row>
    <row r="116" spans="1:9" ht="15.75">
      <c r="A116" s="127" t="str">
        <f t="shared" si="4"/>
        <v>DeclarationB9</v>
      </c>
      <c r="B116" s="127" t="s">
        <v>1008</v>
      </c>
      <c r="C116" s="127" t="s">
        <v>815</v>
      </c>
      <c r="D116" s="127" t="s">
        <v>1053</v>
      </c>
      <c r="E116" s="245" t="s">
        <v>1054</v>
      </c>
      <c r="F116" s="246" t="s">
        <v>1055</v>
      </c>
      <c r="G116" s="127" t="s">
        <v>1056</v>
      </c>
      <c r="H116" s="297" t="s">
        <v>1057</v>
      </c>
      <c r="I116" s="127" t="s">
        <v>19070</v>
      </c>
    </row>
    <row r="117" spans="1:9" ht="28.5">
      <c r="A117" s="127" t="str">
        <f t="shared" si="4"/>
        <v>DeclarationB10</v>
      </c>
      <c r="B117" s="127" t="s">
        <v>1008</v>
      </c>
      <c r="C117" s="127" t="s">
        <v>821</v>
      </c>
      <c r="D117" s="127" t="s">
        <v>1058</v>
      </c>
      <c r="E117" s="245" t="s">
        <v>1059</v>
      </c>
      <c r="F117" s="246" t="s">
        <v>1060</v>
      </c>
      <c r="G117" s="127" t="s">
        <v>1061</v>
      </c>
      <c r="H117" s="297" t="s">
        <v>1062</v>
      </c>
      <c r="I117" s="127" t="s">
        <v>19071</v>
      </c>
    </row>
    <row r="118" spans="1:9" ht="28.5">
      <c r="A118" s="127" t="str">
        <f>B118&amp;C118</f>
        <v>DeclarationB10A</v>
      </c>
      <c r="B118" s="127" t="s">
        <v>1008</v>
      </c>
      <c r="C118" s="127" t="s">
        <v>1063</v>
      </c>
      <c r="D118" s="127" t="s">
        <v>1058</v>
      </c>
      <c r="E118" s="245" t="s">
        <v>1059</v>
      </c>
      <c r="F118" s="246" t="s">
        <v>1064</v>
      </c>
      <c r="G118" s="127" t="s">
        <v>1061</v>
      </c>
      <c r="H118" s="297" t="s">
        <v>1062</v>
      </c>
      <c r="I118" s="127" t="s">
        <v>19071</v>
      </c>
    </row>
    <row r="119" spans="1:9" ht="28.5">
      <c r="A119" s="127" t="str">
        <f>B119&amp;C119</f>
        <v>DeclarationB10C</v>
      </c>
      <c r="B119" s="127" t="s">
        <v>1008</v>
      </c>
      <c r="C119" s="127" t="s">
        <v>1065</v>
      </c>
      <c r="D119" s="127" t="s">
        <v>1066</v>
      </c>
      <c r="E119" s="245" t="s">
        <v>1067</v>
      </c>
      <c r="F119" s="246" t="s">
        <v>1068</v>
      </c>
      <c r="G119" s="127" t="s">
        <v>1069</v>
      </c>
      <c r="H119" s="297" t="s">
        <v>1070</v>
      </c>
      <c r="I119" s="127" t="s">
        <v>19072</v>
      </c>
    </row>
    <row r="120" spans="1:9" ht="28.5">
      <c r="A120" s="127" t="str">
        <f>B120&amp;C120</f>
        <v>DeclarationB10B</v>
      </c>
      <c r="B120" s="127" t="s">
        <v>1008</v>
      </c>
      <c r="C120" s="127" t="s">
        <v>1071</v>
      </c>
      <c r="D120" s="127" t="s">
        <v>1072</v>
      </c>
      <c r="E120" s="245" t="s">
        <v>1073</v>
      </c>
      <c r="F120" s="246" t="s">
        <v>1074</v>
      </c>
      <c r="G120" s="127" t="s">
        <v>1075</v>
      </c>
      <c r="H120" s="297" t="s">
        <v>1076</v>
      </c>
      <c r="I120" s="127" t="s">
        <v>19073</v>
      </c>
    </row>
    <row r="121" spans="1:9" ht="28.5">
      <c r="A121" s="127" t="str">
        <f>B121&amp;C121</f>
        <v>DeclarationD11</v>
      </c>
      <c r="B121" s="127" t="s">
        <v>1008</v>
      </c>
      <c r="C121" s="127" t="s">
        <v>1077</v>
      </c>
      <c r="D121" s="127" t="s">
        <v>1078</v>
      </c>
      <c r="E121" s="245" t="s">
        <v>1079</v>
      </c>
      <c r="F121" s="246" t="s">
        <v>1080</v>
      </c>
      <c r="G121" s="127" t="s">
        <v>1081</v>
      </c>
      <c r="H121" s="297" t="s">
        <v>1082</v>
      </c>
      <c r="I121" s="127" t="s">
        <v>19074</v>
      </c>
    </row>
    <row r="122" spans="1:9" ht="28.5">
      <c r="A122" s="127" t="str">
        <f t="shared" si="4"/>
        <v>DeclarationB12</v>
      </c>
      <c r="B122" s="127" t="s">
        <v>1008</v>
      </c>
      <c r="C122" s="127" t="s">
        <v>832</v>
      </c>
      <c r="D122" s="127" t="s">
        <v>1083</v>
      </c>
      <c r="E122" s="245" t="s">
        <v>1084</v>
      </c>
      <c r="F122" s="246" t="s">
        <v>1085</v>
      </c>
      <c r="G122" s="127" t="s">
        <v>1086</v>
      </c>
      <c r="H122" s="297" t="s">
        <v>1087</v>
      </c>
      <c r="I122" s="127" t="s">
        <v>19075</v>
      </c>
    </row>
    <row r="123" spans="1:9" ht="28.5">
      <c r="A123" s="127" t="str">
        <f t="shared" si="4"/>
        <v>DeclarationB13</v>
      </c>
      <c r="B123" s="127" t="s">
        <v>1008</v>
      </c>
      <c r="C123" s="127" t="s">
        <v>837</v>
      </c>
      <c r="D123" s="127" t="s">
        <v>1088</v>
      </c>
      <c r="E123" s="245" t="s">
        <v>1089</v>
      </c>
      <c r="F123" s="246" t="s">
        <v>1090</v>
      </c>
      <c r="G123" s="127" t="s">
        <v>1091</v>
      </c>
      <c r="H123" s="297" t="s">
        <v>1092</v>
      </c>
      <c r="I123" s="127" t="s">
        <v>19076</v>
      </c>
    </row>
    <row r="124" spans="1:9" ht="28.5">
      <c r="A124" s="127" t="str">
        <f t="shared" si="4"/>
        <v>DeclarationB14</v>
      </c>
      <c r="B124" s="127" t="s">
        <v>1008</v>
      </c>
      <c r="C124" s="127" t="s">
        <v>843</v>
      </c>
      <c r="D124" s="127" t="s">
        <v>1093</v>
      </c>
      <c r="E124" s="245" t="s">
        <v>1094</v>
      </c>
      <c r="F124" s="246" t="s">
        <v>1095</v>
      </c>
      <c r="G124" s="127" t="s">
        <v>1096</v>
      </c>
      <c r="H124" s="297" t="s">
        <v>1097</v>
      </c>
      <c r="I124" s="127" t="s">
        <v>19077</v>
      </c>
    </row>
    <row r="125" spans="1:9" ht="28.5">
      <c r="A125" s="127" t="str">
        <f t="shared" si="4"/>
        <v>DeclarationB15</v>
      </c>
      <c r="B125" s="127" t="s">
        <v>1008</v>
      </c>
      <c r="C125" s="127" t="s">
        <v>849</v>
      </c>
      <c r="D125" s="127" t="s">
        <v>1098</v>
      </c>
      <c r="E125" s="245" t="s">
        <v>1099</v>
      </c>
      <c r="F125" s="246" t="s">
        <v>1100</v>
      </c>
      <c r="G125" s="127" t="s">
        <v>1101</v>
      </c>
      <c r="H125" s="297" t="s">
        <v>1102</v>
      </c>
      <c r="I125" s="127" t="s">
        <v>19078</v>
      </c>
    </row>
    <row r="126" spans="1:9" ht="28.5">
      <c r="A126" s="127" t="str">
        <f t="shared" si="4"/>
        <v>DeclarationB16</v>
      </c>
      <c r="B126" s="127" t="s">
        <v>1008</v>
      </c>
      <c r="C126" s="127" t="s">
        <v>855</v>
      </c>
      <c r="D126" s="127" t="s">
        <v>1103</v>
      </c>
      <c r="E126" s="245" t="s">
        <v>1104</v>
      </c>
      <c r="F126" s="246" t="s">
        <v>1105</v>
      </c>
      <c r="G126" s="127" t="s">
        <v>1106</v>
      </c>
      <c r="H126" s="297" t="s">
        <v>1107</v>
      </c>
      <c r="I126" s="127" t="s">
        <v>19079</v>
      </c>
    </row>
    <row r="127" spans="1:9" ht="28.5">
      <c r="A127" s="127" t="str">
        <f t="shared" si="4"/>
        <v>DeclarationB17</v>
      </c>
      <c r="B127" s="127" t="s">
        <v>1008</v>
      </c>
      <c r="C127" s="127" t="s">
        <v>858</v>
      </c>
      <c r="D127" s="127" t="s">
        <v>1108</v>
      </c>
      <c r="E127" s="245" t="s">
        <v>1109</v>
      </c>
      <c r="F127" s="246" t="s">
        <v>1110</v>
      </c>
      <c r="G127" s="127" t="s">
        <v>1111</v>
      </c>
      <c r="H127" s="297" t="s">
        <v>1112</v>
      </c>
      <c r="I127" s="127" t="s">
        <v>19080</v>
      </c>
    </row>
    <row r="128" spans="1:9" ht="28.5">
      <c r="A128" s="127" t="str">
        <f t="shared" si="4"/>
        <v>DeclarationB18</v>
      </c>
      <c r="B128" s="127" t="s">
        <v>1008</v>
      </c>
      <c r="C128" s="127" t="s">
        <v>864</v>
      </c>
      <c r="D128" s="127" t="s">
        <v>1113</v>
      </c>
      <c r="E128" s="245" t="s">
        <v>1114</v>
      </c>
      <c r="F128" s="246" t="s">
        <v>1115</v>
      </c>
      <c r="G128" s="127" t="s">
        <v>1116</v>
      </c>
      <c r="H128" s="297" t="s">
        <v>1117</v>
      </c>
      <c r="I128" s="127" t="s">
        <v>19081</v>
      </c>
    </row>
    <row r="129" spans="1:9" ht="28.5">
      <c r="A129" s="127" t="str">
        <f t="shared" si="4"/>
        <v>DeclarationB19</v>
      </c>
      <c r="B129" s="127" t="s">
        <v>1008</v>
      </c>
      <c r="C129" s="127" t="s">
        <v>870</v>
      </c>
      <c r="D129" s="127" t="s">
        <v>1118</v>
      </c>
      <c r="E129" s="245" t="s">
        <v>1119</v>
      </c>
      <c r="F129" s="246" t="s">
        <v>1120</v>
      </c>
      <c r="G129" s="127" t="s">
        <v>1121</v>
      </c>
      <c r="H129" s="297" t="s">
        <v>1122</v>
      </c>
      <c r="I129" s="127" t="s">
        <v>19082</v>
      </c>
    </row>
    <row r="130" spans="1:9" ht="28.5">
      <c r="A130" s="127" t="str">
        <f t="shared" si="4"/>
        <v>DeclarationB20</v>
      </c>
      <c r="B130" s="127" t="s">
        <v>1008</v>
      </c>
      <c r="C130" s="127" t="s">
        <v>876</v>
      </c>
      <c r="D130" s="127" t="s">
        <v>1123</v>
      </c>
      <c r="E130" s="245" t="s">
        <v>1124</v>
      </c>
      <c r="F130" s="246" t="s">
        <v>1125</v>
      </c>
      <c r="G130" s="127" t="s">
        <v>1126</v>
      </c>
      <c r="H130" s="297" t="s">
        <v>1127</v>
      </c>
      <c r="I130" s="127" t="s">
        <v>19083</v>
      </c>
    </row>
    <row r="131" spans="1:9" ht="28.5">
      <c r="A131" s="127" t="str">
        <f t="shared" si="4"/>
        <v>DeclarationB21</v>
      </c>
      <c r="B131" s="127" t="s">
        <v>1008</v>
      </c>
      <c r="C131" s="127" t="s">
        <v>882</v>
      </c>
      <c r="D131" s="127" t="s">
        <v>1128</v>
      </c>
      <c r="E131" s="245" t="s">
        <v>1129</v>
      </c>
      <c r="F131" s="246" t="s">
        <v>1130</v>
      </c>
      <c r="G131" s="127" t="s">
        <v>1131</v>
      </c>
      <c r="H131" s="297" t="s">
        <v>1132</v>
      </c>
      <c r="I131" s="127" t="s">
        <v>19084</v>
      </c>
    </row>
    <row r="132" spans="1:9" ht="28.5">
      <c r="A132" s="127" t="str">
        <f t="shared" si="4"/>
        <v>DeclarationB22</v>
      </c>
      <c r="B132" s="127" t="s">
        <v>1008</v>
      </c>
      <c r="C132" s="127" t="s">
        <v>1133</v>
      </c>
      <c r="D132" s="127" t="s">
        <v>1134</v>
      </c>
      <c r="E132" s="245" t="s">
        <v>1135</v>
      </c>
      <c r="F132" s="246" t="s">
        <v>1136</v>
      </c>
      <c r="G132" s="127" t="s">
        <v>1137</v>
      </c>
      <c r="H132" s="297" t="s">
        <v>1138</v>
      </c>
      <c r="I132" s="127" t="s">
        <v>19085</v>
      </c>
    </row>
    <row r="133" spans="1:9" ht="28.5">
      <c r="A133" s="127" t="str">
        <f t="shared" si="4"/>
        <v>DeclarationB24</v>
      </c>
      <c r="B133" s="127" t="s">
        <v>1008</v>
      </c>
      <c r="C133" s="127" t="s">
        <v>1139</v>
      </c>
      <c r="D133" s="127" t="s">
        <v>1140</v>
      </c>
      <c r="E133" s="245" t="s">
        <v>1141</v>
      </c>
      <c r="F133" s="246" t="s">
        <v>1142</v>
      </c>
      <c r="G133" s="127" t="s">
        <v>1143</v>
      </c>
      <c r="H133" s="297" t="s">
        <v>1144</v>
      </c>
      <c r="I133" s="127" t="s">
        <v>19086</v>
      </c>
    </row>
    <row r="134" spans="1:9" ht="49.5">
      <c r="A134" s="127" t="str">
        <f>B134&amp;C134</f>
        <v>DeclarationB25</v>
      </c>
      <c r="B134" s="127" t="s">
        <v>1008</v>
      </c>
      <c r="C134" s="127" t="s">
        <v>1145</v>
      </c>
      <c r="D134" s="127" t="s">
        <v>1146</v>
      </c>
      <c r="E134" s="245" t="s">
        <v>1147</v>
      </c>
      <c r="F134" s="291" t="s">
        <v>1148</v>
      </c>
      <c r="G134" s="127" t="s">
        <v>1149</v>
      </c>
      <c r="H134" s="297" t="s">
        <v>1150</v>
      </c>
      <c r="I134" s="127" t="s">
        <v>19087</v>
      </c>
    </row>
    <row r="135" spans="1:9" ht="28.5">
      <c r="A135" s="127" t="str">
        <f>B135&amp;C135</f>
        <v>DeclarationB31</v>
      </c>
      <c r="B135" s="127" t="s">
        <v>1008</v>
      </c>
      <c r="C135" s="127" t="s">
        <v>1151</v>
      </c>
      <c r="D135" s="127" t="s">
        <v>1152</v>
      </c>
      <c r="E135" s="127" t="s">
        <v>1153</v>
      </c>
      <c r="F135" s="291" t="s">
        <v>1154</v>
      </c>
      <c r="G135" s="127" t="s">
        <v>1155</v>
      </c>
      <c r="H135" s="297" t="s">
        <v>1156</v>
      </c>
      <c r="I135" s="127" t="s">
        <v>19088</v>
      </c>
    </row>
    <row r="136" spans="1:9" ht="81">
      <c r="A136" s="127" t="str">
        <f t="shared" si="4"/>
        <v>DeclarationB37</v>
      </c>
      <c r="B136" s="127" t="s">
        <v>1008</v>
      </c>
      <c r="C136" s="127" t="s">
        <v>1157</v>
      </c>
      <c r="D136" s="127" t="s">
        <v>1158</v>
      </c>
      <c r="E136" s="127" t="s">
        <v>1159</v>
      </c>
      <c r="F136" s="246" t="s">
        <v>1160</v>
      </c>
      <c r="G136" s="127" t="s">
        <v>1161</v>
      </c>
      <c r="H136" s="297" t="s">
        <v>1162</v>
      </c>
      <c r="I136" s="127" t="s">
        <v>19090</v>
      </c>
    </row>
    <row r="137" spans="1:9" ht="28.5">
      <c r="A137" s="127" t="str">
        <f t="shared" si="4"/>
        <v>DeclarationB43</v>
      </c>
      <c r="B137" s="127" t="s">
        <v>1008</v>
      </c>
      <c r="C137" s="127" t="s">
        <v>1163</v>
      </c>
      <c r="D137" s="127" t="s">
        <v>1164</v>
      </c>
      <c r="E137" s="245" t="s">
        <v>1165</v>
      </c>
      <c r="F137" s="246" t="s">
        <v>1166</v>
      </c>
      <c r="G137" s="127" t="s">
        <v>1167</v>
      </c>
      <c r="H137" s="297" t="s">
        <v>1168</v>
      </c>
      <c r="I137" s="127" t="s">
        <v>19091</v>
      </c>
    </row>
    <row r="138" spans="1:9" ht="28.5">
      <c r="A138" s="127" t="str">
        <f t="shared" si="4"/>
        <v>DeclarationB49</v>
      </c>
      <c r="B138" s="127" t="s">
        <v>1008</v>
      </c>
      <c r="C138" s="127" t="s">
        <v>1169</v>
      </c>
      <c r="D138" s="127" t="s">
        <v>1170</v>
      </c>
      <c r="E138" s="245" t="s">
        <v>1171</v>
      </c>
      <c r="F138" s="291" t="s">
        <v>1172</v>
      </c>
      <c r="G138" s="127" t="s">
        <v>1173</v>
      </c>
      <c r="H138" s="297" t="s">
        <v>1174</v>
      </c>
      <c r="I138" s="127" t="s">
        <v>19195</v>
      </c>
    </row>
    <row r="139" spans="1:9" ht="42.75">
      <c r="A139" s="127" t="str">
        <f t="shared" si="4"/>
        <v>DeclarationB55</v>
      </c>
      <c r="B139" s="127" t="s">
        <v>1008</v>
      </c>
      <c r="C139" s="127" t="s">
        <v>1175</v>
      </c>
      <c r="D139" s="127" t="s">
        <v>1176</v>
      </c>
      <c r="E139" s="249" t="s">
        <v>1177</v>
      </c>
      <c r="F139" s="246" t="s">
        <v>1178</v>
      </c>
      <c r="G139" s="127" t="s">
        <v>1179</v>
      </c>
      <c r="H139" s="297" t="s">
        <v>1180</v>
      </c>
      <c r="I139" s="127" t="s">
        <v>19196</v>
      </c>
    </row>
    <row r="140" spans="1:9" ht="57">
      <c r="A140" s="127" t="str">
        <f t="shared" si="4"/>
        <v>DeclarationB61</v>
      </c>
      <c r="B140" s="127" t="s">
        <v>1008</v>
      </c>
      <c r="C140" s="127" t="s">
        <v>1181</v>
      </c>
      <c r="D140" s="127" t="s">
        <v>1182</v>
      </c>
      <c r="E140" s="249" t="s">
        <v>1183</v>
      </c>
      <c r="F140" s="246" t="s">
        <v>1184</v>
      </c>
      <c r="G140" s="127" t="s">
        <v>1185</v>
      </c>
      <c r="H140" s="297" t="s">
        <v>1186</v>
      </c>
      <c r="I140" s="127" t="s">
        <v>19197</v>
      </c>
    </row>
    <row r="141" spans="1:9" ht="28.5">
      <c r="A141" s="127" t="str">
        <f t="shared" si="4"/>
        <v>DeclarationB67</v>
      </c>
      <c r="B141" s="127" t="s">
        <v>1008</v>
      </c>
      <c r="C141" s="127" t="s">
        <v>1187</v>
      </c>
      <c r="D141" s="127" t="s">
        <v>1188</v>
      </c>
      <c r="E141" s="245" t="s">
        <v>1189</v>
      </c>
      <c r="F141" s="246" t="s">
        <v>1190</v>
      </c>
      <c r="G141" s="127" t="s">
        <v>1191</v>
      </c>
      <c r="H141" s="297" t="s">
        <v>1192</v>
      </c>
      <c r="I141" s="127" t="s">
        <v>19101</v>
      </c>
    </row>
    <row r="142" spans="1:9" ht="42.75">
      <c r="A142" s="127" t="str">
        <f t="shared" si="4"/>
        <v>DeclarationB69</v>
      </c>
      <c r="B142" s="127" t="s">
        <v>1008</v>
      </c>
      <c r="C142" s="127" t="s">
        <v>1193</v>
      </c>
      <c r="D142" s="127" t="s">
        <v>1194</v>
      </c>
      <c r="E142" s="245" t="s">
        <v>12697</v>
      </c>
      <c r="F142" s="291" t="s">
        <v>1195</v>
      </c>
      <c r="G142" s="127" t="s">
        <v>1196</v>
      </c>
      <c r="H142" s="297" t="s">
        <v>1197</v>
      </c>
      <c r="I142" s="127" t="s">
        <v>19095</v>
      </c>
    </row>
    <row r="143" spans="1:9" ht="57">
      <c r="A143" s="127" t="str">
        <f t="shared" si="4"/>
        <v>DeclarationB71</v>
      </c>
      <c r="B143" s="127" t="s">
        <v>1008</v>
      </c>
      <c r="C143" s="127" t="s">
        <v>1198</v>
      </c>
      <c r="D143" s="127" t="s">
        <v>1199</v>
      </c>
      <c r="E143" s="245" t="s">
        <v>12698</v>
      </c>
      <c r="F143" s="246" t="s">
        <v>1200</v>
      </c>
      <c r="G143" s="127" t="s">
        <v>1201</v>
      </c>
      <c r="H143" s="297" t="s">
        <v>1202</v>
      </c>
      <c r="I143" s="127" t="s">
        <v>19096</v>
      </c>
    </row>
    <row r="144" spans="1:9" ht="57">
      <c r="A144" s="127" t="str">
        <f t="shared" ref="A144:A177" si="6">B144&amp;C144</f>
        <v>Declaration</v>
      </c>
      <c r="B144" s="127" t="s">
        <v>1008</v>
      </c>
      <c r="D144" s="127" t="s">
        <v>1203</v>
      </c>
      <c r="E144" s="245" t="s">
        <v>1204</v>
      </c>
      <c r="F144" s="266" t="s">
        <v>1205</v>
      </c>
      <c r="G144" s="127" t="s">
        <v>1206</v>
      </c>
      <c r="H144" s="297" t="s">
        <v>1207</v>
      </c>
      <c r="I144" s="127"/>
    </row>
    <row r="145" spans="1:9" ht="85.5">
      <c r="A145" s="127" t="str">
        <f t="shared" si="6"/>
        <v>DeclarationB73</v>
      </c>
      <c r="B145" s="127" t="s">
        <v>1008</v>
      </c>
      <c r="C145" s="127" t="s">
        <v>1208</v>
      </c>
      <c r="D145" s="127" t="s">
        <v>1209</v>
      </c>
      <c r="E145" s="249" t="s">
        <v>1210</v>
      </c>
      <c r="F145" s="246" t="s">
        <v>1211</v>
      </c>
      <c r="G145" s="127" t="s">
        <v>1212</v>
      </c>
      <c r="H145" s="297" t="s">
        <v>1213</v>
      </c>
      <c r="I145" s="127" t="s">
        <v>19097</v>
      </c>
    </row>
    <row r="146" spans="1:9" ht="40.5">
      <c r="A146" s="127" t="str">
        <f t="shared" si="6"/>
        <v>DeclarationB77</v>
      </c>
      <c r="B146" s="127" t="s">
        <v>1008</v>
      </c>
      <c r="C146" s="127" t="s">
        <v>1214</v>
      </c>
      <c r="D146" s="127" t="s">
        <v>1215</v>
      </c>
      <c r="E146" s="245" t="s">
        <v>12699</v>
      </c>
      <c r="F146" s="246" t="s">
        <v>1216</v>
      </c>
      <c r="G146" s="127" t="s">
        <v>1217</v>
      </c>
      <c r="H146" s="303" t="s">
        <v>1218</v>
      </c>
      <c r="I146" s="127" t="s">
        <v>19089</v>
      </c>
    </row>
    <row r="147" spans="1:9" ht="42.75">
      <c r="A147" s="127" t="str">
        <f t="shared" si="6"/>
        <v>DeclarationB79</v>
      </c>
      <c r="B147" s="127" t="s">
        <v>1008</v>
      </c>
      <c r="C147" s="127" t="s">
        <v>1219</v>
      </c>
      <c r="D147" s="127" t="s">
        <v>1220</v>
      </c>
      <c r="E147" s="249" t="s">
        <v>1221</v>
      </c>
      <c r="F147" s="291" t="s">
        <v>1222</v>
      </c>
      <c r="G147" s="127" t="s">
        <v>1223</v>
      </c>
      <c r="H147" s="297" t="s">
        <v>1224</v>
      </c>
      <c r="I147" s="127" t="s">
        <v>19094</v>
      </c>
    </row>
    <row r="148" spans="1:9" ht="42.75">
      <c r="A148" s="127" t="str">
        <f t="shared" si="6"/>
        <v>DeclarationB81</v>
      </c>
      <c r="B148" s="127" t="s">
        <v>1008</v>
      </c>
      <c r="C148" s="127" t="s">
        <v>1225</v>
      </c>
      <c r="D148" s="127" t="s">
        <v>1226</v>
      </c>
      <c r="E148" s="245" t="s">
        <v>12700</v>
      </c>
      <c r="F148" s="246" t="s">
        <v>1227</v>
      </c>
      <c r="G148" s="127" t="s">
        <v>1228</v>
      </c>
      <c r="H148" s="297" t="s">
        <v>1229</v>
      </c>
      <c r="I148" s="127" t="s">
        <v>19093</v>
      </c>
    </row>
    <row r="149" spans="1:9" ht="28.5">
      <c r="A149" s="127" t="str">
        <f t="shared" si="6"/>
        <v>DeclarationB83</v>
      </c>
      <c r="B149" s="127" t="s">
        <v>1008</v>
      </c>
      <c r="C149" s="127" t="s">
        <v>1230</v>
      </c>
      <c r="D149" s="127" t="s">
        <v>1231</v>
      </c>
      <c r="E149" s="245" t="s">
        <v>1232</v>
      </c>
      <c r="F149" s="246" t="s">
        <v>1233</v>
      </c>
      <c r="G149" s="127" t="s">
        <v>1234</v>
      </c>
      <c r="H149" s="303" t="s">
        <v>1235</v>
      </c>
      <c r="I149" s="127" t="s">
        <v>19092</v>
      </c>
    </row>
    <row r="150" spans="1:9" ht="28.5">
      <c r="A150" s="127" t="str">
        <f t="shared" si="6"/>
        <v>DeclarationD25</v>
      </c>
      <c r="B150" s="127" t="s">
        <v>1008</v>
      </c>
      <c r="C150" s="127" t="s">
        <v>1236</v>
      </c>
      <c r="D150" s="127" t="s">
        <v>1237</v>
      </c>
      <c r="E150" s="245" t="s">
        <v>1238</v>
      </c>
      <c r="F150" s="246" t="s">
        <v>1238</v>
      </c>
      <c r="G150" s="127" t="s">
        <v>1239</v>
      </c>
      <c r="H150" s="297" t="s">
        <v>1240</v>
      </c>
      <c r="I150" s="127" t="s">
        <v>19102</v>
      </c>
    </row>
    <row r="151" spans="1:9" ht="28.5">
      <c r="A151" s="127" t="str">
        <f t="shared" si="6"/>
        <v>DeclarationB68</v>
      </c>
      <c r="B151" s="127" t="s">
        <v>1008</v>
      </c>
      <c r="C151" s="127" t="s">
        <v>1241</v>
      </c>
      <c r="D151" s="127" t="s">
        <v>1242</v>
      </c>
      <c r="E151" s="245" t="s">
        <v>1243</v>
      </c>
      <c r="F151" s="246" t="s">
        <v>1244</v>
      </c>
      <c r="G151" s="127" t="s">
        <v>1245</v>
      </c>
      <c r="H151" s="297" t="s">
        <v>1242</v>
      </c>
      <c r="I151" s="127" t="s">
        <v>19103</v>
      </c>
    </row>
    <row r="152" spans="1:9" ht="28.5">
      <c r="A152" s="127" t="str">
        <f t="shared" si="6"/>
        <v>DeclarationG25</v>
      </c>
      <c r="B152" s="127" t="s">
        <v>1008</v>
      </c>
      <c r="C152" s="127" t="s">
        <v>1246</v>
      </c>
      <c r="D152" s="127" t="s">
        <v>1247</v>
      </c>
      <c r="E152" s="245" t="s">
        <v>1248</v>
      </c>
      <c r="F152" s="246" t="s">
        <v>1249</v>
      </c>
      <c r="G152" s="127" t="s">
        <v>1250</v>
      </c>
      <c r="H152" s="297" t="s">
        <v>1251</v>
      </c>
      <c r="I152" s="189" t="s">
        <v>19104</v>
      </c>
    </row>
    <row r="153" spans="1:9" ht="28.5">
      <c r="A153" s="127" t="str">
        <f t="shared" si="6"/>
        <v>DeclarationB26</v>
      </c>
      <c r="B153" s="127" t="s">
        <v>1008</v>
      </c>
      <c r="C153" s="127" t="s">
        <v>1252</v>
      </c>
      <c r="D153" s="127" t="s">
        <v>43</v>
      </c>
      <c r="E153" s="245" t="s">
        <v>1253</v>
      </c>
      <c r="F153" s="246" t="s">
        <v>1254</v>
      </c>
      <c r="G153" s="127" t="s">
        <v>1255</v>
      </c>
      <c r="H153" s="297" t="s">
        <v>43</v>
      </c>
      <c r="I153" s="189" t="s">
        <v>43</v>
      </c>
    </row>
    <row r="154" spans="1:9" ht="28.5">
      <c r="A154" s="127" t="str">
        <f t="shared" si="6"/>
        <v>DeclarationB27</v>
      </c>
      <c r="B154" s="127" t="s">
        <v>1008</v>
      </c>
      <c r="C154" s="127" t="s">
        <v>1256</v>
      </c>
      <c r="D154" s="127" t="s">
        <v>44</v>
      </c>
      <c r="E154" s="245" t="s">
        <v>12673</v>
      </c>
      <c r="F154" s="267" t="s">
        <v>1257</v>
      </c>
      <c r="G154" t="s">
        <v>12672</v>
      </c>
      <c r="H154" s="297" t="s">
        <v>44</v>
      </c>
      <c r="I154" s="189" t="s">
        <v>19105</v>
      </c>
    </row>
    <row r="155" spans="1:9" ht="28.5">
      <c r="A155" s="127" t="str">
        <f t="shared" si="6"/>
        <v>DeclarationB28</v>
      </c>
      <c r="B155" s="127" t="s">
        <v>1008</v>
      </c>
      <c r="C155" s="127" t="s">
        <v>1258</v>
      </c>
      <c r="G155"/>
      <c r="H155" s="297"/>
    </row>
    <row r="156" spans="1:9" ht="28.5">
      <c r="A156" s="127" t="str">
        <f t="shared" si="6"/>
        <v>DeclarationB29</v>
      </c>
      <c r="B156" s="127" t="s">
        <v>1008</v>
      </c>
      <c r="C156" s="127" t="s">
        <v>1259</v>
      </c>
      <c r="G156"/>
      <c r="H156" s="297"/>
    </row>
    <row r="157" spans="1:9" ht="28.5">
      <c r="A157" s="127" t="str">
        <f t="shared" si="6"/>
        <v>DeclarationB32</v>
      </c>
      <c r="B157" s="127" t="s">
        <v>1008</v>
      </c>
      <c r="C157" s="127" t="s">
        <v>1260</v>
      </c>
      <c r="D157" s="127" t="s">
        <v>43</v>
      </c>
      <c r="E157" s="245" t="s">
        <v>1253</v>
      </c>
      <c r="F157" s="246" t="s">
        <v>1254</v>
      </c>
      <c r="G157" s="127" t="s">
        <v>1255</v>
      </c>
      <c r="H157" s="297" t="s">
        <v>43</v>
      </c>
      <c r="I157" s="189" t="s">
        <v>43</v>
      </c>
    </row>
    <row r="158" spans="1:9" ht="28.5">
      <c r="A158" s="127" t="str">
        <f t="shared" si="6"/>
        <v>DeclarationB33</v>
      </c>
      <c r="B158" s="127" t="s">
        <v>1008</v>
      </c>
      <c r="C158" s="127" t="s">
        <v>1261</v>
      </c>
      <c r="D158" s="127" t="s">
        <v>44</v>
      </c>
      <c r="E158" s="245" t="s">
        <v>12673</v>
      </c>
      <c r="F158" s="267" t="s">
        <v>1257</v>
      </c>
      <c r="G158" t="s">
        <v>12672</v>
      </c>
      <c r="H158" s="297" t="s">
        <v>44</v>
      </c>
      <c r="I158" s="189" t="s">
        <v>19105</v>
      </c>
    </row>
    <row r="159" spans="1:9" ht="28.5">
      <c r="A159" s="127" t="str">
        <f t="shared" si="6"/>
        <v>DeclarationB34</v>
      </c>
      <c r="B159" s="127" t="s">
        <v>1008</v>
      </c>
      <c r="C159" s="127" t="s">
        <v>1262</v>
      </c>
      <c r="G159"/>
      <c r="H159" s="297"/>
    </row>
    <row r="160" spans="1:9" ht="28.5">
      <c r="A160" s="127" t="str">
        <f t="shared" si="6"/>
        <v>DeclarationB35</v>
      </c>
      <c r="B160" s="127" t="s">
        <v>1008</v>
      </c>
      <c r="C160" s="127" t="s">
        <v>1263</v>
      </c>
      <c r="G160"/>
      <c r="H160" s="297"/>
    </row>
    <row r="161" spans="1:9" ht="28.5">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ht="28.5">
      <c r="A162" s="127" t="str">
        <f t="shared" si="7"/>
        <v>DeclarationB39</v>
      </c>
      <c r="B162" s="127" t="s">
        <v>1008</v>
      </c>
      <c r="C162" s="127" t="s">
        <v>1265</v>
      </c>
      <c r="D162" s="127" t="s">
        <v>44</v>
      </c>
      <c r="E162" s="245" t="s">
        <v>12673</v>
      </c>
      <c r="F162" s="267" t="s">
        <v>1257</v>
      </c>
      <c r="G162" t="s">
        <v>12672</v>
      </c>
      <c r="H162" s="297" t="s">
        <v>44</v>
      </c>
      <c r="I162" s="189" t="s">
        <v>19105</v>
      </c>
    </row>
    <row r="163" spans="1:9" ht="28.5">
      <c r="A163" s="127" t="str">
        <f t="shared" si="7"/>
        <v>DeclarationB40</v>
      </c>
      <c r="B163" s="127" t="s">
        <v>1008</v>
      </c>
      <c r="C163" s="127" t="s">
        <v>1266</v>
      </c>
      <c r="G163"/>
      <c r="H163" s="297"/>
    </row>
    <row r="164" spans="1:9" ht="28.5">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ht="28.5">
      <c r="A166" s="127" t="str">
        <f t="shared" si="6"/>
        <v>DeclarationB86</v>
      </c>
      <c r="B166" s="127" t="s">
        <v>1008</v>
      </c>
      <c r="C166" s="127" t="s">
        <v>1274</v>
      </c>
      <c r="D166" s="127" t="s">
        <v>25</v>
      </c>
      <c r="E166" s="245" t="s">
        <v>1275</v>
      </c>
      <c r="F166" s="246" t="s">
        <v>1276</v>
      </c>
      <c r="G166" s="127" t="s">
        <v>1277</v>
      </c>
      <c r="H166" s="297" t="s">
        <v>1278</v>
      </c>
      <c r="I166" s="189" t="s">
        <v>19107</v>
      </c>
    </row>
    <row r="167" spans="1:9" ht="28.5">
      <c r="A167" s="127" t="str">
        <f t="shared" si="6"/>
        <v>DeclarationB87</v>
      </c>
      <c r="B167" s="127" t="s">
        <v>1008</v>
      </c>
      <c r="C167" s="127" t="s">
        <v>1279</v>
      </c>
      <c r="D167" s="127" t="s">
        <v>22</v>
      </c>
      <c r="E167" s="245" t="s">
        <v>1280</v>
      </c>
      <c r="F167" s="246" t="s">
        <v>1281</v>
      </c>
      <c r="G167" s="127" t="s">
        <v>1282</v>
      </c>
      <c r="H167" s="297" t="s">
        <v>22</v>
      </c>
      <c r="I167" s="189" t="s">
        <v>19108</v>
      </c>
    </row>
    <row r="168" spans="1:9" ht="28.5">
      <c r="A168" s="127" t="str">
        <f t="shared" si="6"/>
        <v>DeclarationB88</v>
      </c>
      <c r="B168" s="127" t="s">
        <v>1008</v>
      </c>
      <c r="C168" s="127" t="s">
        <v>1283</v>
      </c>
      <c r="D168" s="127" t="s">
        <v>26</v>
      </c>
      <c r="E168" s="245" t="s">
        <v>1284</v>
      </c>
      <c r="F168" s="246" t="s">
        <v>1285</v>
      </c>
      <c r="G168" s="127" t="s">
        <v>1286</v>
      </c>
      <c r="H168" s="297" t="s">
        <v>1287</v>
      </c>
      <c r="I168" s="189" t="s">
        <v>19109</v>
      </c>
    </row>
    <row r="169" spans="1:9" ht="28.5">
      <c r="A169" s="127" t="str">
        <f t="shared" si="6"/>
        <v>DeclarationB89</v>
      </c>
      <c r="B169" s="127" t="s">
        <v>1008</v>
      </c>
      <c r="C169" s="127" t="s">
        <v>1288</v>
      </c>
      <c r="D169" s="268">
        <v>1</v>
      </c>
      <c r="E169" s="268">
        <v>1</v>
      </c>
      <c r="F169" s="269">
        <v>1</v>
      </c>
      <c r="G169" s="268">
        <v>1</v>
      </c>
      <c r="H169" s="297" t="s">
        <v>1289</v>
      </c>
      <c r="I169" s="313">
        <v>1</v>
      </c>
    </row>
    <row r="170" spans="1:9" ht="28.5">
      <c r="A170" s="127" t="str">
        <f t="shared" si="6"/>
        <v>DeclarationB90</v>
      </c>
      <c r="B170" s="127" t="s">
        <v>1008</v>
      </c>
      <c r="C170" s="127" t="s">
        <v>1290</v>
      </c>
      <c r="D170" s="270" t="s">
        <v>29</v>
      </c>
      <c r="E170" s="271" t="s">
        <v>1291</v>
      </c>
      <c r="F170" s="295" t="s">
        <v>1292</v>
      </c>
      <c r="G170" s="272" t="s">
        <v>1293</v>
      </c>
      <c r="H170" s="299" t="s">
        <v>1294</v>
      </c>
      <c r="I170" s="189" t="s">
        <v>19110</v>
      </c>
    </row>
    <row r="171" spans="1:9" ht="28.5">
      <c r="A171" s="127" t="str">
        <f t="shared" si="6"/>
        <v>DeclarationB91</v>
      </c>
      <c r="B171" s="127" t="s">
        <v>1008</v>
      </c>
      <c r="C171" s="127" t="s">
        <v>1295</v>
      </c>
      <c r="D171" s="270" t="s">
        <v>30</v>
      </c>
      <c r="E171" s="271" t="s">
        <v>1296</v>
      </c>
      <c r="F171" s="295" t="s">
        <v>1297</v>
      </c>
      <c r="G171" s="272" t="s">
        <v>1298</v>
      </c>
      <c r="H171" s="299" t="s">
        <v>1299</v>
      </c>
      <c r="I171" s="189" t="s">
        <v>19111</v>
      </c>
    </row>
    <row r="172" spans="1:9" ht="28.5">
      <c r="A172" s="127" t="str">
        <f t="shared" si="6"/>
        <v>DeclarationB92</v>
      </c>
      <c r="B172" s="127" t="s">
        <v>1008</v>
      </c>
      <c r="C172" s="127" t="s">
        <v>1300</v>
      </c>
      <c r="D172" s="270" t="s">
        <v>31</v>
      </c>
      <c r="E172" s="271" t="s">
        <v>1301</v>
      </c>
      <c r="F172" s="295" t="s">
        <v>1302</v>
      </c>
      <c r="G172" s="272" t="s">
        <v>1303</v>
      </c>
      <c r="H172" s="299" t="s">
        <v>1304</v>
      </c>
      <c r="I172" s="189" t="s">
        <v>19112</v>
      </c>
    </row>
    <row r="173" spans="1:9" ht="28.5">
      <c r="A173" s="127" t="str">
        <f t="shared" si="6"/>
        <v>DeclarationB93</v>
      </c>
      <c r="B173" s="127" t="s">
        <v>1008</v>
      </c>
      <c r="C173" s="127" t="s">
        <v>1305</v>
      </c>
      <c r="D173" s="270" t="s">
        <v>32</v>
      </c>
      <c r="E173" s="271" t="s">
        <v>1306</v>
      </c>
      <c r="F173" s="295" t="s">
        <v>1307</v>
      </c>
      <c r="G173" s="272" t="s">
        <v>1308</v>
      </c>
      <c r="H173" s="299" t="s">
        <v>1309</v>
      </c>
      <c r="I173" s="189" t="s">
        <v>19113</v>
      </c>
    </row>
    <row r="174" spans="1:9" ht="28.5">
      <c r="A174" s="127" t="str">
        <f t="shared" si="6"/>
        <v>DeclarationB94</v>
      </c>
      <c r="B174" s="127" t="s">
        <v>1008</v>
      </c>
      <c r="C174" s="127" t="s">
        <v>1310</v>
      </c>
      <c r="D174" s="127" t="s">
        <v>33</v>
      </c>
      <c r="E174" s="245" t="s">
        <v>1311</v>
      </c>
      <c r="F174" s="246" t="s">
        <v>1312</v>
      </c>
      <c r="G174" s="127" t="s">
        <v>1313</v>
      </c>
      <c r="H174" s="297" t="s">
        <v>1314</v>
      </c>
      <c r="I174" s="189" t="s">
        <v>19114</v>
      </c>
    </row>
    <row r="175" spans="1:9" ht="28.5">
      <c r="A175" s="127" t="str">
        <f t="shared" si="6"/>
        <v>DeclarationB95</v>
      </c>
      <c r="B175" s="127" t="s">
        <v>1008</v>
      </c>
      <c r="C175" s="127" t="s">
        <v>1315</v>
      </c>
      <c r="D175" s="273" t="s">
        <v>1316</v>
      </c>
      <c r="E175" s="274" t="s">
        <v>1317</v>
      </c>
      <c r="F175" s="291" t="s">
        <v>1318</v>
      </c>
      <c r="G175" s="275" t="s">
        <v>1319</v>
      </c>
      <c r="H175" s="297" t="s">
        <v>1320</v>
      </c>
      <c r="I175" s="127" t="s">
        <v>19116</v>
      </c>
    </row>
    <row r="176" spans="1:9" ht="28.5">
      <c r="A176" s="127" t="str">
        <f t="shared" si="6"/>
        <v>DeclarationB96</v>
      </c>
      <c r="B176" s="127" t="s">
        <v>1008</v>
      </c>
      <c r="C176" s="127" t="s">
        <v>1321</v>
      </c>
      <c r="D176" s="273" t="s">
        <v>1322</v>
      </c>
      <c r="E176" s="265" t="s">
        <v>1323</v>
      </c>
      <c r="F176" s="291" t="s">
        <v>1324</v>
      </c>
      <c r="G176" s="276" t="s">
        <v>1325</v>
      </c>
      <c r="H176" s="297" t="s">
        <v>1326</v>
      </c>
      <c r="I176" s="127" t="s">
        <v>19115</v>
      </c>
    </row>
    <row r="177" spans="1:9" ht="28.5">
      <c r="A177" s="127" t="str">
        <f t="shared" si="6"/>
        <v>DeclarationB97</v>
      </c>
      <c r="B177" s="127" t="s">
        <v>1008</v>
      </c>
      <c r="C177" s="127" t="s">
        <v>1327</v>
      </c>
      <c r="D177" s="273" t="s">
        <v>22</v>
      </c>
      <c r="E177" s="265" t="s">
        <v>1280</v>
      </c>
      <c r="F177" s="291" t="s">
        <v>1281</v>
      </c>
      <c r="G177" s="277" t="s">
        <v>1282</v>
      </c>
      <c r="H177" s="297" t="s">
        <v>1328</v>
      </c>
      <c r="I177" s="127" t="s">
        <v>19108</v>
      </c>
    </row>
    <row r="178" spans="1:9" ht="409.5">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8.5">
      <c r="A179" s="127" t="str">
        <f t="shared" si="8"/>
        <v>Smelter Look-upA4</v>
      </c>
      <c r="B179" s="127" t="s">
        <v>1329</v>
      </c>
      <c r="C179" s="127" t="s">
        <v>1335</v>
      </c>
      <c r="D179" s="127" t="s">
        <v>1336</v>
      </c>
      <c r="E179" s="278"/>
      <c r="F179" s="246" t="s">
        <v>1337</v>
      </c>
      <c r="G179" s="127" t="s">
        <v>1338</v>
      </c>
      <c r="H179" s="297" t="s">
        <v>1339</v>
      </c>
      <c r="I179" s="189" t="s">
        <v>19118</v>
      </c>
    </row>
    <row r="180" spans="1:9" ht="28.5">
      <c r="A180" s="127" t="str">
        <f t="shared" si="8"/>
        <v>Smelter Look-upB4</v>
      </c>
      <c r="B180" s="127" t="s">
        <v>1329</v>
      </c>
      <c r="C180" s="127" t="s">
        <v>785</v>
      </c>
      <c r="D180" s="127" t="s">
        <v>1340</v>
      </c>
      <c r="E180" s="294" t="s">
        <v>1341</v>
      </c>
      <c r="F180" s="291" t="s">
        <v>1342</v>
      </c>
      <c r="G180" s="127" t="s">
        <v>1343</v>
      </c>
      <c r="H180" s="297" t="s">
        <v>1344</v>
      </c>
      <c r="I180" s="189" t="s">
        <v>19119</v>
      </c>
    </row>
    <row r="181" spans="1:9" ht="28.5">
      <c r="A181" s="127" t="str">
        <f t="shared" si="8"/>
        <v>Smelter Look-up</v>
      </c>
      <c r="B181" s="127" t="s">
        <v>1329</v>
      </c>
      <c r="D181" s="127" t="s">
        <v>1345</v>
      </c>
      <c r="E181" s="278"/>
      <c r="F181" s="246" t="s">
        <v>1346</v>
      </c>
      <c r="G181" s="127" t="s">
        <v>1347</v>
      </c>
      <c r="H181" s="297" t="s">
        <v>1348</v>
      </c>
      <c r="I181" s="189" t="s">
        <v>19120</v>
      </c>
    </row>
    <row r="182" spans="1:9" ht="28.5">
      <c r="A182" s="127" t="str">
        <f t="shared" si="8"/>
        <v>Smelter Look-upC4</v>
      </c>
      <c r="B182" s="127" t="s">
        <v>1329</v>
      </c>
      <c r="C182" s="127" t="s">
        <v>900</v>
      </c>
      <c r="D182" s="127" t="s">
        <v>1349</v>
      </c>
      <c r="E182" s="278" t="s">
        <v>1350</v>
      </c>
      <c r="F182" s="246" t="s">
        <v>1351</v>
      </c>
      <c r="G182" s="127" t="s">
        <v>1352</v>
      </c>
      <c r="H182" s="297" t="s">
        <v>1353</v>
      </c>
      <c r="I182" s="189" t="s">
        <v>19121</v>
      </c>
    </row>
    <row r="183" spans="1:9" ht="28.5">
      <c r="A183" s="127" t="str">
        <f t="shared" si="8"/>
        <v>Smelter Look-upD4</v>
      </c>
      <c r="B183" s="127" t="s">
        <v>1329</v>
      </c>
      <c r="C183" s="127" t="s">
        <v>1354</v>
      </c>
      <c r="D183" s="127" t="s">
        <v>1355</v>
      </c>
      <c r="E183" s="278"/>
      <c r="F183" s="246" t="s">
        <v>1356</v>
      </c>
      <c r="G183" s="127" t="s">
        <v>1357</v>
      </c>
      <c r="H183" s="297" t="s">
        <v>1358</v>
      </c>
      <c r="I183" s="189" t="s">
        <v>19122</v>
      </c>
    </row>
    <row r="184" spans="1:9" ht="28.5">
      <c r="A184" s="127" t="str">
        <f t="shared" si="8"/>
        <v>Smelter Look-upE4</v>
      </c>
      <c r="B184" s="127" t="s">
        <v>1329</v>
      </c>
      <c r="C184" s="127" t="s">
        <v>1359</v>
      </c>
      <c r="D184" s="127" t="s">
        <v>1360</v>
      </c>
      <c r="E184" s="294" t="s">
        <v>1361</v>
      </c>
      <c r="F184" s="291" t="s">
        <v>1362</v>
      </c>
      <c r="G184" s="127" t="s">
        <v>1363</v>
      </c>
      <c r="H184" s="297" t="s">
        <v>1364</v>
      </c>
      <c r="I184" s="189" t="s">
        <v>19123</v>
      </c>
    </row>
    <row r="185" spans="1:9" ht="28.5">
      <c r="A185" s="127" t="str">
        <f t="shared" si="8"/>
        <v>Smelter Look-upF4</v>
      </c>
      <c r="B185" s="127" t="s">
        <v>1329</v>
      </c>
      <c r="C185" s="127" t="s">
        <v>1365</v>
      </c>
      <c r="D185" s="127" t="s">
        <v>1366</v>
      </c>
      <c r="E185" s="245" t="s">
        <v>1367</v>
      </c>
      <c r="F185" s="246" t="s">
        <v>1368</v>
      </c>
      <c r="G185" s="127" t="s">
        <v>1369</v>
      </c>
      <c r="H185" s="297" t="s">
        <v>1370</v>
      </c>
      <c r="I185" s="189" t="s">
        <v>19124</v>
      </c>
    </row>
    <row r="186" spans="1:9" ht="28.5">
      <c r="A186" s="127" t="str">
        <f t="shared" si="8"/>
        <v>Smelter Look-upG4</v>
      </c>
      <c r="B186" s="127" t="s">
        <v>1329</v>
      </c>
      <c r="C186" s="127" t="s">
        <v>1371</v>
      </c>
      <c r="D186" s="127" t="s">
        <v>1372</v>
      </c>
      <c r="E186" s="245" t="s">
        <v>1373</v>
      </c>
      <c r="F186" s="246" t="s">
        <v>1374</v>
      </c>
      <c r="G186" s="127" t="s">
        <v>1375</v>
      </c>
      <c r="H186" s="297" t="s">
        <v>1376</v>
      </c>
      <c r="I186" s="189" t="s">
        <v>19125</v>
      </c>
    </row>
    <row r="187" spans="1:9" ht="28.5">
      <c r="A187" s="127" t="str">
        <f t="shared" si="8"/>
        <v>Smelter Look-upH4</v>
      </c>
      <c r="B187" s="127" t="s">
        <v>1329</v>
      </c>
      <c r="C187" s="127" t="s">
        <v>1377</v>
      </c>
      <c r="D187" s="127" t="s">
        <v>1378</v>
      </c>
      <c r="E187" s="245" t="s">
        <v>1379</v>
      </c>
      <c r="F187" s="246" t="s">
        <v>1380</v>
      </c>
      <c r="G187" s="127" t="s">
        <v>1381</v>
      </c>
      <c r="H187" s="297" t="s">
        <v>1382</v>
      </c>
      <c r="I187" s="189" t="s">
        <v>19126</v>
      </c>
    </row>
    <row r="188" spans="1:9" ht="28.5">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c r="A191" s="127" t="str">
        <f t="shared" si="8"/>
        <v>Smelter ListC4</v>
      </c>
      <c r="B191" s="127" t="s">
        <v>1389</v>
      </c>
      <c r="C191" s="127" t="s">
        <v>900</v>
      </c>
      <c r="D191" s="127" t="s">
        <v>1340</v>
      </c>
      <c r="E191" s="294" t="s">
        <v>1341</v>
      </c>
      <c r="F191" s="291" t="s">
        <v>1342</v>
      </c>
      <c r="G191" s="127" t="s">
        <v>1343</v>
      </c>
      <c r="H191" s="297" t="s">
        <v>1344</v>
      </c>
      <c r="I191" s="189" t="s">
        <v>19119</v>
      </c>
    </row>
    <row r="192" spans="1:9" ht="27">
      <c r="A192" s="127" t="str">
        <f t="shared" si="8"/>
        <v>Smelter ListD4</v>
      </c>
      <c r="B192" s="127" t="s">
        <v>1389</v>
      </c>
      <c r="C192" s="127" t="s">
        <v>1354</v>
      </c>
      <c r="D192" s="279" t="s">
        <v>1400</v>
      </c>
      <c r="E192" s="294" t="s">
        <v>1401</v>
      </c>
      <c r="F192" s="291" t="s">
        <v>1402</v>
      </c>
      <c r="G192" s="279" t="s">
        <v>1403</v>
      </c>
      <c r="H192" s="297" t="s">
        <v>1404</v>
      </c>
      <c r="I192" s="189" t="s">
        <v>19130</v>
      </c>
    </row>
    <row r="193" spans="1:9" ht="15.75">
      <c r="A193" s="127" t="str">
        <f t="shared" si="8"/>
        <v>Smelter ListE4</v>
      </c>
      <c r="B193" s="127" t="s">
        <v>1389</v>
      </c>
      <c r="C193" s="127" t="s">
        <v>1359</v>
      </c>
      <c r="D193" s="127" t="s">
        <v>1405</v>
      </c>
      <c r="E193" s="245" t="s">
        <v>1406</v>
      </c>
      <c r="F193" s="246" t="s">
        <v>1407</v>
      </c>
      <c r="G193" s="127" t="s">
        <v>1408</v>
      </c>
      <c r="H193" s="297" t="s">
        <v>1409</v>
      </c>
      <c r="I193" s="189" t="s">
        <v>19131</v>
      </c>
    </row>
    <row r="194" spans="1:9">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ht="28.5">
      <c r="A199" s="127" t="str">
        <f t="shared" si="8"/>
        <v>Smelter ListM4</v>
      </c>
      <c r="B199" s="127" t="s">
        <v>1389</v>
      </c>
      <c r="C199" s="127" t="s">
        <v>1423</v>
      </c>
      <c r="D199" s="127" t="s">
        <v>1424</v>
      </c>
      <c r="E199" s="245" t="s">
        <v>1425</v>
      </c>
      <c r="F199" s="246" t="s">
        <v>1426</v>
      </c>
      <c r="G199" s="127" t="s">
        <v>1427</v>
      </c>
      <c r="H199" s="297" t="s">
        <v>1428</v>
      </c>
      <c r="I199" s="189" t="s">
        <v>19134</v>
      </c>
    </row>
    <row r="200" spans="1:9" ht="28.5">
      <c r="A200" s="127" t="str">
        <f t="shared" si="8"/>
        <v>Smelter ListN4</v>
      </c>
      <c r="B200" s="127" t="s">
        <v>1389</v>
      </c>
      <c r="C200" s="127" t="s">
        <v>1429</v>
      </c>
      <c r="D200" s="127" t="s">
        <v>1430</v>
      </c>
      <c r="E200" s="245" t="s">
        <v>1431</v>
      </c>
      <c r="F200" s="246" t="s">
        <v>1432</v>
      </c>
      <c r="G200" s="127" t="s">
        <v>1433</v>
      </c>
      <c r="H200" s="297" t="s">
        <v>1434</v>
      </c>
      <c r="I200" s="127" t="s">
        <v>19135</v>
      </c>
    </row>
    <row r="201" spans="1:9" ht="42.75">
      <c r="A201" s="127" t="str">
        <f t="shared" si="8"/>
        <v>Smelter ListO4</v>
      </c>
      <c r="B201" s="127" t="s">
        <v>1389</v>
      </c>
      <c r="C201" s="127" t="s">
        <v>1435</v>
      </c>
      <c r="D201" s="127" t="s">
        <v>1436</v>
      </c>
      <c r="E201" s="245" t="s">
        <v>1437</v>
      </c>
      <c r="F201" s="246" t="s">
        <v>1438</v>
      </c>
      <c r="G201" s="127" t="s">
        <v>1439</v>
      </c>
      <c r="H201" s="297" t="s">
        <v>1440</v>
      </c>
      <c r="I201" s="127" t="s">
        <v>19136</v>
      </c>
    </row>
    <row r="202" spans="1:9" ht="28.5">
      <c r="A202" s="127" t="str">
        <f t="shared" si="8"/>
        <v>Smelter ListP4</v>
      </c>
      <c r="B202" s="127" t="s">
        <v>1389</v>
      </c>
      <c r="C202" s="127" t="s">
        <v>1441</v>
      </c>
      <c r="D202" s="127" t="s">
        <v>1442</v>
      </c>
      <c r="E202" s="245" t="s">
        <v>1443</v>
      </c>
      <c r="F202" s="246" t="s">
        <v>1444</v>
      </c>
      <c r="G202" s="127" t="s">
        <v>1445</v>
      </c>
      <c r="H202" s="297" t="s">
        <v>1446</v>
      </c>
      <c r="I202" s="127" t="s">
        <v>19137</v>
      </c>
    </row>
    <row r="203" spans="1:9" ht="28.5">
      <c r="A203" s="127" t="str">
        <f t="shared" si="8"/>
        <v>Smelter ListQ4</v>
      </c>
      <c r="B203" s="127" t="s">
        <v>1389</v>
      </c>
      <c r="C203" s="127" t="s">
        <v>1447</v>
      </c>
      <c r="D203" s="127" t="s">
        <v>1247</v>
      </c>
      <c r="E203" s="245" t="s">
        <v>1248</v>
      </c>
      <c r="F203" s="246" t="s">
        <v>1249</v>
      </c>
      <c r="G203" s="127" t="s">
        <v>1250</v>
      </c>
      <c r="H203" s="297" t="s">
        <v>1251</v>
      </c>
      <c r="I203" s="127" t="s">
        <v>19104</v>
      </c>
    </row>
    <row r="204" spans="1:9" ht="28.5">
      <c r="A204" s="127" t="str">
        <f t="shared" si="8"/>
        <v>Smelter ListJ2</v>
      </c>
      <c r="B204" s="127" t="s">
        <v>1389</v>
      </c>
      <c r="C204" s="127" t="s">
        <v>1448</v>
      </c>
      <c r="D204" s="127" t="s">
        <v>1449</v>
      </c>
      <c r="E204" s="245" t="s">
        <v>1450</v>
      </c>
      <c r="F204" s="246" t="s">
        <v>1451</v>
      </c>
      <c r="G204" s="127" t="s">
        <v>1452</v>
      </c>
      <c r="H204" s="297" t="s">
        <v>1453</v>
      </c>
      <c r="I204" s="127" t="s">
        <v>19138</v>
      </c>
    </row>
    <row r="205" spans="1:9" ht="27">
      <c r="A205" s="127" t="str">
        <f t="shared" si="8"/>
        <v>Smelter ListB2</v>
      </c>
      <c r="B205" s="127" t="s">
        <v>1389</v>
      </c>
      <c r="C205" s="127" t="s">
        <v>774</v>
      </c>
      <c r="D205" s="280" t="s">
        <v>1454</v>
      </c>
      <c r="E205" s="245" t="s">
        <v>1455</v>
      </c>
      <c r="F205" s="246" t="s">
        <v>1456</v>
      </c>
      <c r="G205" s="280" t="s">
        <v>1457</v>
      </c>
      <c r="H205" s="297" t="s">
        <v>1458</v>
      </c>
      <c r="I205" s="127" t="s">
        <v>19139</v>
      </c>
    </row>
    <row r="206" spans="1:9" ht="409.5">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ht="28.5">
      <c r="A208" s="127" t="str">
        <f t="shared" si="8"/>
        <v>Smelter ListG4</v>
      </c>
      <c r="B208" s="127" t="s">
        <v>1389</v>
      </c>
      <c r="C208" s="127" t="s">
        <v>1371</v>
      </c>
      <c r="D208" s="127" t="s">
        <v>1366</v>
      </c>
      <c r="E208" s="245" t="s">
        <v>1367</v>
      </c>
      <c r="F208" s="246" t="s">
        <v>1368</v>
      </c>
      <c r="G208" s="127" t="s">
        <v>1468</v>
      </c>
      <c r="H208" s="297" t="s">
        <v>1370</v>
      </c>
      <c r="I208" s="127" t="s">
        <v>19124</v>
      </c>
    </row>
    <row r="209" spans="1:9" ht="28.5">
      <c r="A209" s="127" t="str">
        <f t="shared" si="8"/>
        <v>Smelter ListAH5</v>
      </c>
      <c r="B209" s="127" t="s">
        <v>1389</v>
      </c>
      <c r="C209" s="127" t="s">
        <v>1469</v>
      </c>
      <c r="D209" s="127" t="s">
        <v>25</v>
      </c>
      <c r="E209" s="245" t="s">
        <v>1275</v>
      </c>
      <c r="F209" s="246" t="s">
        <v>1276</v>
      </c>
      <c r="G209" s="127" t="s">
        <v>1277</v>
      </c>
      <c r="H209" s="297" t="s">
        <v>1278</v>
      </c>
      <c r="I209" s="127" t="s">
        <v>19107</v>
      </c>
    </row>
    <row r="210" spans="1:9" ht="28.5">
      <c r="A210" s="127" t="str">
        <f t="shared" si="8"/>
        <v>Smelter ListAH6</v>
      </c>
      <c r="B210" s="127" t="s">
        <v>1389</v>
      </c>
      <c r="C210" s="127" t="s">
        <v>1470</v>
      </c>
      <c r="D210" s="127" t="s">
        <v>22</v>
      </c>
      <c r="E210" s="245" t="s">
        <v>1280</v>
      </c>
      <c r="F210" s="246" t="s">
        <v>1281</v>
      </c>
      <c r="G210" s="127" t="s">
        <v>1282</v>
      </c>
      <c r="H210" s="297" t="s">
        <v>22</v>
      </c>
      <c r="I210" s="127" t="s">
        <v>19108</v>
      </c>
    </row>
    <row r="211" spans="1:9" ht="28.5">
      <c r="A211" s="127" t="str">
        <f t="shared" si="8"/>
        <v>Smelter ListAH7</v>
      </c>
      <c r="B211" s="127" t="s">
        <v>1389</v>
      </c>
      <c r="C211" s="127" t="s">
        <v>1471</v>
      </c>
      <c r="D211" s="127" t="s">
        <v>26</v>
      </c>
      <c r="E211" s="245" t="s">
        <v>1284</v>
      </c>
      <c r="F211" s="246" t="s">
        <v>1285</v>
      </c>
      <c r="G211" s="127" t="s">
        <v>1286</v>
      </c>
      <c r="H211" s="297" t="s">
        <v>1287</v>
      </c>
      <c r="I211" s="127" t="s">
        <v>19109</v>
      </c>
    </row>
    <row r="212" spans="1:9" ht="42.75">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8.5">
      <c r="A223" s="127" t="str">
        <f t="shared" si="8"/>
        <v>CheckerJ4</v>
      </c>
      <c r="B223" s="127" t="s">
        <v>1472</v>
      </c>
      <c r="C223" s="127" t="s">
        <v>1410</v>
      </c>
      <c r="D223" s="127" t="s">
        <v>1521</v>
      </c>
      <c r="E223" s="245" t="s">
        <v>1522</v>
      </c>
      <c r="F223" s="246" t="s">
        <v>1523</v>
      </c>
      <c r="G223" s="127" t="s">
        <v>1524</v>
      </c>
      <c r="H223" s="297" t="s">
        <v>1525</v>
      </c>
      <c r="I223" s="127" t="s">
        <v>19150</v>
      </c>
    </row>
    <row r="224" spans="1:9" ht="28.5">
      <c r="A224" s="127" t="str">
        <f t="shared" si="8"/>
        <v>CheckerJ5</v>
      </c>
      <c r="B224" s="127" t="s">
        <v>1472</v>
      </c>
      <c r="C224" s="127" t="s">
        <v>1526</v>
      </c>
      <c r="D224" s="127" t="s">
        <v>1527</v>
      </c>
      <c r="E224" s="245" t="s">
        <v>1528</v>
      </c>
      <c r="F224" s="246" t="s">
        <v>1529</v>
      </c>
      <c r="G224" s="127" t="s">
        <v>1530</v>
      </c>
      <c r="H224" s="297" t="s">
        <v>1531</v>
      </c>
      <c r="I224" s="127" t="s">
        <v>19151</v>
      </c>
    </row>
    <row r="225" spans="1:9" ht="28.5">
      <c r="A225" s="127" t="str">
        <f t="shared" si="8"/>
        <v>CheckerJ6</v>
      </c>
      <c r="B225" s="127" t="s">
        <v>1472</v>
      </c>
      <c r="C225" s="127" t="s">
        <v>1532</v>
      </c>
      <c r="D225" s="127" t="s">
        <v>1533</v>
      </c>
      <c r="E225" s="245" t="s">
        <v>1534</v>
      </c>
      <c r="F225" s="246" t="s">
        <v>1535</v>
      </c>
      <c r="G225" s="127" t="s">
        <v>1536</v>
      </c>
      <c r="H225" s="297" t="s">
        <v>1537</v>
      </c>
      <c r="I225" s="127" t="s">
        <v>19152</v>
      </c>
    </row>
    <row r="226" spans="1:9" ht="28.5">
      <c r="A226" s="127" t="str">
        <f t="shared" si="8"/>
        <v>CheckerJ7</v>
      </c>
      <c r="B226" s="127" t="s">
        <v>1472</v>
      </c>
      <c r="C226" s="127" t="s">
        <v>1538</v>
      </c>
      <c r="D226" s="127" t="s">
        <v>1539</v>
      </c>
      <c r="E226" s="245" t="s">
        <v>1540</v>
      </c>
      <c r="F226" s="246" t="s">
        <v>1541</v>
      </c>
      <c r="G226" s="127" t="s">
        <v>1542</v>
      </c>
      <c r="H226" s="297" t="s">
        <v>1543</v>
      </c>
      <c r="I226" s="127" t="s">
        <v>19153</v>
      </c>
    </row>
    <row r="227" spans="1:9" ht="28.5">
      <c r="A227" s="127" t="str">
        <f t="shared" si="8"/>
        <v>CheckerJ8</v>
      </c>
      <c r="B227" s="127" t="s">
        <v>1472</v>
      </c>
      <c r="C227" s="127" t="s">
        <v>1544</v>
      </c>
      <c r="D227" s="127" t="s">
        <v>1545</v>
      </c>
      <c r="E227" s="245" t="s">
        <v>1546</v>
      </c>
      <c r="F227" s="246" t="s">
        <v>1547</v>
      </c>
      <c r="G227" s="127" t="s">
        <v>1548</v>
      </c>
      <c r="H227" s="297" t="s">
        <v>1549</v>
      </c>
      <c r="I227" s="127" t="s">
        <v>19154</v>
      </c>
    </row>
    <row r="228" spans="1:9" ht="28.5">
      <c r="A228" s="127" t="str">
        <f t="shared" si="8"/>
        <v>CheckerJ9</v>
      </c>
      <c r="B228" s="127" t="s">
        <v>1472</v>
      </c>
      <c r="C228" s="127" t="s">
        <v>1550</v>
      </c>
      <c r="D228" s="127" t="s">
        <v>1551</v>
      </c>
      <c r="E228" s="245" t="s">
        <v>1552</v>
      </c>
      <c r="F228" s="246" t="s">
        <v>1553</v>
      </c>
      <c r="G228" s="127" t="s">
        <v>1554</v>
      </c>
      <c r="H228" s="297" t="s">
        <v>1555</v>
      </c>
      <c r="I228" s="127" t="s">
        <v>19155</v>
      </c>
    </row>
    <row r="229" spans="1:9" ht="42.75">
      <c r="A229" s="127" t="str">
        <f t="shared" si="8"/>
        <v>CheckerJ10</v>
      </c>
      <c r="B229" s="127" t="s">
        <v>1472</v>
      </c>
      <c r="C229" s="127" t="s">
        <v>1556</v>
      </c>
      <c r="D229" s="127" t="s">
        <v>1557</v>
      </c>
      <c r="E229" s="245" t="s">
        <v>1558</v>
      </c>
      <c r="F229" s="246" t="s">
        <v>1559</v>
      </c>
      <c r="G229" s="257" t="s">
        <v>1560</v>
      </c>
      <c r="H229" s="297" t="s">
        <v>1561</v>
      </c>
      <c r="I229" s="127" t="s">
        <v>19156</v>
      </c>
    </row>
    <row r="230" spans="1:9" ht="42.75">
      <c r="A230" s="127" t="str">
        <f t="shared" si="8"/>
        <v>CheckerJ11</v>
      </c>
      <c r="B230" s="127" t="s">
        <v>1472</v>
      </c>
      <c r="C230" s="127" t="s">
        <v>1562</v>
      </c>
      <c r="D230" s="127" t="s">
        <v>1563</v>
      </c>
      <c r="E230" s="245" t="s">
        <v>1564</v>
      </c>
      <c r="F230" s="246" t="s">
        <v>1565</v>
      </c>
      <c r="G230" s="257" t="s">
        <v>1566</v>
      </c>
      <c r="H230" s="297" t="s">
        <v>1567</v>
      </c>
      <c r="I230" s="127" t="s">
        <v>19157</v>
      </c>
    </row>
    <row r="231" spans="1:9" ht="42.75">
      <c r="A231" s="127" t="str">
        <f t="shared" si="8"/>
        <v>CheckerJ12</v>
      </c>
      <c r="B231" s="127" t="s">
        <v>1472</v>
      </c>
      <c r="C231" s="127" t="s">
        <v>1568</v>
      </c>
      <c r="D231" s="127" t="s">
        <v>1569</v>
      </c>
      <c r="E231" s="245" t="s">
        <v>1570</v>
      </c>
      <c r="F231" s="246" t="s">
        <v>1571</v>
      </c>
      <c r="G231" s="257" t="s">
        <v>1572</v>
      </c>
      <c r="H231" s="297" t="s">
        <v>1573</v>
      </c>
      <c r="I231" s="127" t="s">
        <v>19159</v>
      </c>
    </row>
    <row r="232" spans="1:9" ht="28.5">
      <c r="A232" s="127" t="str">
        <f t="shared" si="8"/>
        <v>CheckerJ13</v>
      </c>
      <c r="B232" s="127" t="s">
        <v>1472</v>
      </c>
      <c r="C232" s="127" t="s">
        <v>1574</v>
      </c>
      <c r="D232" s="127" t="s">
        <v>1575</v>
      </c>
      <c r="E232" s="245" t="s">
        <v>1576</v>
      </c>
      <c r="F232" s="246" t="s">
        <v>1577</v>
      </c>
      <c r="G232" s="127" t="s">
        <v>1578</v>
      </c>
      <c r="H232" s="297" t="s">
        <v>1579</v>
      </c>
      <c r="I232" s="127" t="s">
        <v>19158</v>
      </c>
    </row>
    <row r="233" spans="1:9" ht="30">
      <c r="A233" s="127" t="str">
        <f t="shared" si="8"/>
        <v>CheckerJ15</v>
      </c>
      <c r="B233" s="127" t="s">
        <v>1472</v>
      </c>
      <c r="C233" s="127" t="s">
        <v>1580</v>
      </c>
      <c r="D233" s="251" t="s">
        <v>1581</v>
      </c>
      <c r="E233" s="252" t="s">
        <v>1582</v>
      </c>
      <c r="F233" s="259" t="s">
        <v>1583</v>
      </c>
      <c r="G233" s="257" t="s">
        <v>1584</v>
      </c>
      <c r="H233" s="297" t="s">
        <v>1585</v>
      </c>
      <c r="I233" s="127" t="s">
        <v>19160</v>
      </c>
    </row>
    <row r="234" spans="1:9" ht="42.75">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57">
      <c r="A237" s="127" t="str">
        <f t="shared" si="8"/>
        <v>CheckerJ20</v>
      </c>
      <c r="B237" s="127" t="s">
        <v>1472</v>
      </c>
      <c r="C237" s="127" t="s">
        <v>1594</v>
      </c>
      <c r="D237" s="251" t="s">
        <v>1595</v>
      </c>
      <c r="E237" s="252" t="s">
        <v>1596</v>
      </c>
      <c r="F237" s="259" t="s">
        <v>1597</v>
      </c>
      <c r="G237" s="264" t="s">
        <v>1598</v>
      </c>
      <c r="H237" s="297" t="s">
        <v>1599</v>
      </c>
      <c r="I237" s="127" t="s">
        <v>19162</v>
      </c>
    </row>
    <row r="238" spans="1:9" ht="57">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3.95"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7">
      <c r="A242" s="127" t="str">
        <f t="shared" si="9"/>
        <v>CheckerJ28</v>
      </c>
      <c r="B242" s="127" t="s">
        <v>1472</v>
      </c>
      <c r="C242" s="127" t="s">
        <v>1618</v>
      </c>
      <c r="D242" s="251" t="s">
        <v>1619</v>
      </c>
      <c r="E242" s="252" t="s">
        <v>1620</v>
      </c>
      <c r="F242" s="259" t="s">
        <v>1621</v>
      </c>
      <c r="G242" s="257" t="s">
        <v>1622</v>
      </c>
      <c r="H242" s="297" t="s">
        <v>1623</v>
      </c>
      <c r="I242" s="127" t="s">
        <v>19165</v>
      </c>
    </row>
    <row r="243" spans="1:9" ht="57">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4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4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7">
      <c r="A250" s="127" t="str">
        <f t="shared" si="9"/>
        <v>CheckerJ38</v>
      </c>
      <c r="B250" s="127" t="s">
        <v>1472</v>
      </c>
      <c r="C250" s="127" t="s">
        <v>1644</v>
      </c>
      <c r="D250" s="127" t="s">
        <v>1645</v>
      </c>
      <c r="E250" s="245" t="s">
        <v>1646</v>
      </c>
      <c r="F250" s="246" t="s">
        <v>1647</v>
      </c>
      <c r="G250" s="257" t="s">
        <v>1648</v>
      </c>
      <c r="H250" s="297" t="s">
        <v>1649</v>
      </c>
      <c r="I250" s="127" t="s">
        <v>19171</v>
      </c>
    </row>
    <row r="251" spans="1:9" ht="57">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2.75">
      <c r="A254" s="127" t="str">
        <f t="shared" si="9"/>
        <v>CheckerJ43</v>
      </c>
      <c r="B254" s="127" t="s">
        <v>1472</v>
      </c>
      <c r="C254" s="127" t="s">
        <v>1657</v>
      </c>
      <c r="D254" s="251" t="s">
        <v>1658</v>
      </c>
      <c r="E254" s="252" t="s">
        <v>1659</v>
      </c>
      <c r="F254" s="259" t="s">
        <v>1660</v>
      </c>
      <c r="G254" s="264" t="s">
        <v>1661</v>
      </c>
      <c r="H254" s="297" t="s">
        <v>1662</v>
      </c>
      <c r="I254" s="127" t="s">
        <v>19174</v>
      </c>
    </row>
    <row r="255" spans="1:9" ht="42.75">
      <c r="A255" s="127" t="str">
        <f t="shared" si="9"/>
        <v>CheckerJ44</v>
      </c>
      <c r="B255" s="127" t="s">
        <v>1472</v>
      </c>
      <c r="C255" s="127" t="s">
        <v>1663</v>
      </c>
      <c r="D255" s="251" t="s">
        <v>1664</v>
      </c>
      <c r="E255" s="252" t="s">
        <v>1665</v>
      </c>
      <c r="F255" s="259" t="s">
        <v>1666</v>
      </c>
      <c r="G255" s="264" t="s">
        <v>1667</v>
      </c>
      <c r="H255" s="297" t="s">
        <v>1668</v>
      </c>
      <c r="I255" s="127" t="s">
        <v>19173</v>
      </c>
    </row>
    <row r="256" spans="1:9" ht="80.45"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5"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7">
      <c r="A258" s="127" t="str">
        <f t="shared" si="9"/>
        <v>CheckerJ49</v>
      </c>
      <c r="B258" s="127" t="s">
        <v>1472</v>
      </c>
      <c r="C258" s="127" t="s">
        <v>1698</v>
      </c>
      <c r="D258" s="251" t="s">
        <v>1682</v>
      </c>
      <c r="E258" s="252" t="s">
        <v>1683</v>
      </c>
      <c r="F258" s="259" t="s">
        <v>1684</v>
      </c>
      <c r="G258" s="282" t="s">
        <v>1685</v>
      </c>
      <c r="H258" s="297" t="s">
        <v>1686</v>
      </c>
      <c r="I258" s="127" t="s">
        <v>19177</v>
      </c>
    </row>
    <row r="259" spans="1:9" ht="57">
      <c r="A259" s="127" t="str">
        <f t="shared" si="9"/>
        <v>CheckerJ48</v>
      </c>
      <c r="B259" s="127" t="s">
        <v>1472</v>
      </c>
      <c r="C259" s="127" t="s">
        <v>1687</v>
      </c>
      <c r="D259" s="127" t="s">
        <v>1688</v>
      </c>
      <c r="E259" s="249" t="s">
        <v>1689</v>
      </c>
      <c r="F259" s="246" t="s">
        <v>1690</v>
      </c>
      <c r="G259" s="247" t="s">
        <v>1691</v>
      </c>
      <c r="H259" s="297" t="s">
        <v>1692</v>
      </c>
      <c r="I259" s="127" t="s">
        <v>19178</v>
      </c>
    </row>
    <row r="260" spans="1:9" ht="57">
      <c r="A260" s="127" t="str">
        <f>B260&amp;C260</f>
        <v>CheckerJ50</v>
      </c>
      <c r="B260" s="127" t="s">
        <v>1472</v>
      </c>
      <c r="C260" s="127" t="s">
        <v>1681</v>
      </c>
      <c r="D260" s="127" t="s">
        <v>1693</v>
      </c>
      <c r="E260" s="249" t="s">
        <v>1694</v>
      </c>
      <c r="F260" s="283" t="s">
        <v>1695</v>
      </c>
      <c r="G260" s="254" t="s">
        <v>1696</v>
      </c>
      <c r="H260" s="297" t="s">
        <v>1697</v>
      </c>
      <c r="I260" s="127" t="s">
        <v>19179</v>
      </c>
    </row>
    <row r="261" spans="1:9" ht="42.75">
      <c r="A261" s="127" t="str">
        <f t="shared" si="9"/>
        <v>CheckerJ54</v>
      </c>
      <c r="B261" s="127" t="s">
        <v>1472</v>
      </c>
      <c r="C261" s="127" t="s">
        <v>1675</v>
      </c>
      <c r="D261" s="251" t="s">
        <v>12675</v>
      </c>
      <c r="E261" s="252" t="s">
        <v>12676</v>
      </c>
      <c r="F261" s="259" t="s">
        <v>12677</v>
      </c>
      <c r="G261" s="282" t="s">
        <v>12678</v>
      </c>
      <c r="H261" s="297" t="s">
        <v>12679</v>
      </c>
      <c r="I261" s="127" t="s">
        <v>19180</v>
      </c>
    </row>
    <row r="262" spans="1:9" ht="42.75" hidden="1">
      <c r="A262" s="127" t="str">
        <f t="shared" si="9"/>
        <v>Checker</v>
      </c>
      <c r="B262" s="127" t="s">
        <v>1472</v>
      </c>
      <c r="D262" s="127" t="s">
        <v>1699</v>
      </c>
      <c r="E262" s="245" t="s">
        <v>1700</v>
      </c>
      <c r="F262" s="246" t="s">
        <v>1701</v>
      </c>
      <c r="G262" s="127" t="s">
        <v>1702</v>
      </c>
      <c r="H262" s="297" t="s">
        <v>1703</v>
      </c>
    </row>
    <row r="263" spans="1:9" ht="71.25"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2.7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2.7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2.75">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2.75">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0.95"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2.75">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ht="28.5">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5.5">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ht="28.5">
      <c r="A287" s="127" t="s">
        <v>1247</v>
      </c>
      <c r="D287" s="127" t="s">
        <v>1766</v>
      </c>
      <c r="E287" s="245" t="s">
        <v>1767</v>
      </c>
      <c r="F287" s="246" t="s">
        <v>1768</v>
      </c>
      <c r="G287" s="128" t="s">
        <v>1769</v>
      </c>
      <c r="H287" s="297" t="s">
        <v>1770</v>
      </c>
    </row>
    <row r="288" spans="1:9" ht="71.25">
      <c r="A288" s="127" t="s">
        <v>1247</v>
      </c>
      <c r="D288" s="127" t="s">
        <v>1771</v>
      </c>
      <c r="E288" s="245" t="s">
        <v>1772</v>
      </c>
      <c r="F288" s="246" t="s">
        <v>1773</v>
      </c>
      <c r="G288" s="128" t="s">
        <v>1774</v>
      </c>
      <c r="H288" s="297" t="s">
        <v>1775</v>
      </c>
    </row>
    <row r="289" spans="1:8" ht="28.5">
      <c r="A289" s="127" t="s">
        <v>1247</v>
      </c>
      <c r="D289" s="127" t="s">
        <v>1776</v>
      </c>
      <c r="E289" s="245" t="s">
        <v>1777</v>
      </c>
      <c r="F289" s="246" t="s">
        <v>1778</v>
      </c>
      <c r="G289" s="128" t="s">
        <v>1779</v>
      </c>
      <c r="H289" s="297" t="s">
        <v>1780</v>
      </c>
    </row>
    <row r="290" spans="1:8" ht="28.5">
      <c r="A290" s="127" t="s">
        <v>1247</v>
      </c>
      <c r="D290" s="127" t="s">
        <v>1781</v>
      </c>
      <c r="E290" s="245" t="s">
        <v>1782</v>
      </c>
      <c r="F290" s="246" t="s">
        <v>1783</v>
      </c>
      <c r="G290" s="128" t="s">
        <v>1784</v>
      </c>
      <c r="H290" s="297" t="s">
        <v>1785</v>
      </c>
    </row>
    <row r="291" spans="1:8" ht="71.25">
      <c r="A291" s="127" t="s">
        <v>1247</v>
      </c>
      <c r="D291" s="127" t="s">
        <v>1786</v>
      </c>
      <c r="E291" s="245" t="s">
        <v>1787</v>
      </c>
      <c r="F291" s="246" t="s">
        <v>1788</v>
      </c>
      <c r="G291" s="128" t="s">
        <v>1789</v>
      </c>
      <c r="H291" s="297" t="s">
        <v>1790</v>
      </c>
    </row>
  </sheetData>
  <autoFilter ref="A1:I283"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EE2B76BC-7146-477E-93DB-2751E2D3A6B9}"/>
    </customSheetView>
    <customSheetView guid="{4BDF1A28-30D5-449D-B20E-D6C97EF9FAE1}" showAutoFilter="1">
      <selection activeCell="C174" sqref="C174"/>
      <pageMargins left="0" right="0" top="0" bottom="0" header="0" footer="0"/>
      <pageSetup paperSize="9" orientation="portrait"/>
      <autoFilter ref="B1:N1" xr:uid="{438F9B55-94E4-48CA-BDA5-449600B5556C}"/>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11</vt:i4>
      </vt:variant>
      <vt:variant>
        <vt:lpstr>Plages nommées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Declaration!Impression_des_titres</vt:lpstr>
      <vt:lpstr>'Product List'!Impression_des_titres</vt:lpstr>
      <vt:lpstr>'Smelter List'!Impression_des_titres</vt:lpstr>
      <vt:lpstr>LN</vt:lpstr>
      <vt:lpstr>'Smelter List'!Metal</vt:lpstr>
      <vt:lpstr>MetalSmelter</vt:lpstr>
      <vt:lpstr>SL</vt:lpstr>
      <vt:lpstr>SmelterIdetifiedForMetal</vt:lpstr>
      <vt:lpstr>SorP</vt:lpstr>
      <vt:lpstr>Declaration!Zone_d_impression</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Gérard Nadine</cp:lastModifiedBy>
  <cp:revision/>
  <dcterms:created xsi:type="dcterms:W3CDTF">2010-06-21T21:00:23Z</dcterms:created>
  <dcterms:modified xsi:type="dcterms:W3CDTF">2024-06-14T07:16:59Z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