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autoCompressPictures="0"/>
  <mc:AlternateContent xmlns:mc="http://schemas.openxmlformats.org/markup-compatibility/2006">
    <mc:Choice Requires="x15">
      <x15ac:absPath xmlns:x15ac="http://schemas.microsoft.com/office/spreadsheetml/2010/11/ac" url="U:\Conflit mineral\"/>
    </mc:Choice>
  </mc:AlternateContent>
  <xr:revisionPtr revIDLastSave="0" documentId="13_ncr:1_{19583A3A-815C-4CBB-8402-C6911E78ED7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920" yWindow="-120" windowWidth="29040" windowHeight="15840" tabRatio="789" activeTab="2"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Look-up'!$A$4:$I$664</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9" i="5" l="1"/>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T11" i="5"/>
  <c r="AB9" i="5"/>
  <c r="X9" i="5"/>
  <c r="V9" i="5"/>
  <c r="AB8" i="5"/>
  <c r="X8" i="5"/>
  <c r="V8" i="5"/>
  <c r="AB7" i="5"/>
  <c r="X7" i="5"/>
  <c r="V7" i="5"/>
  <c r="AB6" i="5"/>
  <c r="X6" i="5"/>
  <c r="V6" i="5"/>
  <c r="T6" i="5"/>
  <c r="AB5" i="5"/>
  <c r="X5" i="5"/>
  <c r="V5" i="5"/>
  <c r="S24" i="5"/>
  <c r="T19" i="5"/>
  <c r="S21" i="5"/>
  <c r="S12" i="5"/>
  <c r="S17" i="5"/>
  <c r="S27" i="5"/>
  <c r="T22" i="5"/>
  <c r="T15" i="5"/>
  <c r="T28" i="5"/>
  <c r="S8" i="5"/>
  <c r="S23" i="5"/>
  <c r="T23" i="5"/>
  <c r="S13" i="5"/>
  <c r="S26" i="5"/>
  <c r="S29" i="5"/>
  <c r="T24" i="5"/>
  <c r="T18" i="5"/>
  <c r="S16" i="5"/>
  <c r="T29" i="5"/>
  <c r="T27" i="5"/>
  <c r="S15" i="5"/>
  <c r="T20" i="5"/>
  <c r="S18" i="5"/>
  <c r="S14" i="5"/>
  <c r="S22" i="5"/>
  <c r="S19" i="5"/>
  <c r="T8" i="5"/>
  <c r="T9" i="5"/>
  <c r="T13" i="5"/>
  <c r="T5" i="5"/>
  <c r="T12" i="5"/>
  <c r="S20" i="5"/>
  <c r="S5" i="5"/>
  <c r="T7" i="5"/>
  <c r="T17" i="5"/>
  <c r="T21" i="5"/>
  <c r="S9" i="5"/>
  <c r="S28" i="5"/>
  <c r="S25" i="5"/>
  <c r="T16" i="5"/>
  <c r="S7" i="5"/>
  <c r="S6" i="5"/>
  <c r="T26" i="5"/>
  <c r="T14" i="5"/>
  <c r="S11" i="5"/>
  <c r="T25" i="5"/>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1" i="5"/>
  <c r="V31" i="5" s="1"/>
  <c r="E31" i="5" s="1"/>
  <c r="X31" i="5" s="1"/>
  <c r="C32" i="5"/>
  <c r="V32" i="5" s="1"/>
  <c r="E32" i="5" s="1"/>
  <c r="X32" i="5" s="1"/>
  <c r="C33" i="5"/>
  <c r="C34" i="5"/>
  <c r="C35" i="5"/>
  <c r="C36" i="5"/>
  <c r="C37" i="5"/>
  <c r="C38" i="5"/>
  <c r="C39" i="5"/>
  <c r="V39" i="5" s="1"/>
  <c r="E39" i="5" s="1"/>
  <c r="X39" i="5" s="1"/>
  <c r="C40" i="5"/>
  <c r="V40" i="5" s="1"/>
  <c r="E40" i="5" s="1"/>
  <c r="X40" i="5" s="1"/>
  <c r="C41" i="5"/>
  <c r="C42" i="5"/>
  <c r="C43" i="5"/>
  <c r="C44" i="5"/>
  <c r="C45" i="5"/>
  <c r="C46" i="5"/>
  <c r="C47" i="5"/>
  <c r="V47" i="5" s="1"/>
  <c r="E47" i="5" s="1"/>
  <c r="X47" i="5" s="1"/>
  <c r="C48" i="5"/>
  <c r="V48" i="5" s="1"/>
  <c r="E48" i="5" s="1"/>
  <c r="X48" i="5" s="1"/>
  <c r="C49" i="5"/>
  <c r="C50" i="5"/>
  <c r="C51" i="5"/>
  <c r="C52" i="5"/>
  <c r="C53" i="5"/>
  <c r="C54" i="5"/>
  <c r="C55" i="5"/>
  <c r="V55" i="5" s="1"/>
  <c r="E55" i="5" s="1"/>
  <c r="X55" i="5" s="1"/>
  <c r="C56" i="5"/>
  <c r="V56" i="5" s="1"/>
  <c r="E56" i="5" s="1"/>
  <c r="X56" i="5" s="1"/>
  <c r="C57" i="5"/>
  <c r="C58" i="5"/>
  <c r="C59" i="5"/>
  <c r="C60" i="5"/>
  <c r="C61" i="5"/>
  <c r="C62" i="5"/>
  <c r="C63" i="5"/>
  <c r="V63" i="5" s="1"/>
  <c r="E63" i="5" s="1"/>
  <c r="X63" i="5" s="1"/>
  <c r="C64" i="5"/>
  <c r="V64" i="5" s="1"/>
  <c r="E64" i="5" s="1"/>
  <c r="X64" i="5" s="1"/>
  <c r="C65" i="5"/>
  <c r="C66" i="5"/>
  <c r="C67" i="5"/>
  <c r="C68" i="5"/>
  <c r="C69" i="5"/>
  <c r="C70" i="5"/>
  <c r="C71" i="5"/>
  <c r="V71" i="5" s="1"/>
  <c r="E71" i="5" s="1"/>
  <c r="C72" i="5"/>
  <c r="V72" i="5" s="1"/>
  <c r="E72" i="5" s="1"/>
  <c r="X72" i="5" s="1"/>
  <c r="C73" i="5"/>
  <c r="C74" i="5"/>
  <c r="C75" i="5"/>
  <c r="C76" i="5"/>
  <c r="C77" i="5"/>
  <c r="C78" i="5"/>
  <c r="C79" i="5"/>
  <c r="V79" i="5" s="1"/>
  <c r="E79" i="5" s="1"/>
  <c r="X79" i="5" s="1"/>
  <c r="C80" i="5"/>
  <c r="V80" i="5" s="1"/>
  <c r="E80" i="5" s="1"/>
  <c r="X80" i="5" s="1"/>
  <c r="C81" i="5"/>
  <c r="C82" i="5"/>
  <c r="C83" i="5"/>
  <c r="C84" i="5"/>
  <c r="C85" i="5"/>
  <c r="C86" i="5"/>
  <c r="C87" i="5"/>
  <c r="V87" i="5" s="1"/>
  <c r="E87" i="5" s="1"/>
  <c r="X87" i="5" s="1"/>
  <c r="C88" i="5"/>
  <c r="V88" i="5" s="1"/>
  <c r="E88" i="5" s="1"/>
  <c r="X88" i="5" s="1"/>
  <c r="C89" i="5"/>
  <c r="C90" i="5"/>
  <c r="C91" i="5"/>
  <c r="C92" i="5"/>
  <c r="C93" i="5"/>
  <c r="C94" i="5"/>
  <c r="C95" i="5"/>
  <c r="V95" i="5" s="1"/>
  <c r="E95" i="5" s="1"/>
  <c r="X95" i="5" s="1"/>
  <c r="C96" i="5"/>
  <c r="V96" i="5" s="1"/>
  <c r="E96" i="5" s="1"/>
  <c r="X96" i="5" s="1"/>
  <c r="C97" i="5"/>
  <c r="C98" i="5"/>
  <c r="C99" i="5"/>
  <c r="C100" i="5"/>
  <c r="C101" i="5"/>
  <c r="C102" i="5"/>
  <c r="C103" i="5"/>
  <c r="V103" i="5" s="1"/>
  <c r="E103" i="5" s="1"/>
  <c r="X103" i="5" s="1"/>
  <c r="C104" i="5"/>
  <c r="V104" i="5" s="1"/>
  <c r="E104" i="5" s="1"/>
  <c r="X104" i="5" s="1"/>
  <c r="C105" i="5"/>
  <c r="C106" i="5"/>
  <c r="C107" i="5"/>
  <c r="C108" i="5"/>
  <c r="C109" i="5"/>
  <c r="C110" i="5"/>
  <c r="C111" i="5"/>
  <c r="V111" i="5" s="1"/>
  <c r="E111" i="5" s="1"/>
  <c r="X111" i="5" s="1"/>
  <c r="C112" i="5"/>
  <c r="V112" i="5" s="1"/>
  <c r="E112" i="5" s="1"/>
  <c r="X112" i="5" s="1"/>
  <c r="C113" i="5"/>
  <c r="C114" i="5"/>
  <c r="C115" i="5"/>
  <c r="C116" i="5"/>
  <c r="C117" i="5"/>
  <c r="C118" i="5"/>
  <c r="C119" i="5"/>
  <c r="V119" i="5" s="1"/>
  <c r="E119" i="5" s="1"/>
  <c r="X119" i="5" s="1"/>
  <c r="C120" i="5"/>
  <c r="V120" i="5" s="1"/>
  <c r="E120" i="5" s="1"/>
  <c r="X120" i="5" s="1"/>
  <c r="C121" i="5"/>
  <c r="C122" i="5"/>
  <c r="C123" i="5"/>
  <c r="C124" i="5"/>
  <c r="C125" i="5"/>
  <c r="C126" i="5"/>
  <c r="C127" i="5"/>
  <c r="V127" i="5" s="1"/>
  <c r="E127" i="5" s="1"/>
  <c r="X127" i="5" s="1"/>
  <c r="C128" i="5"/>
  <c r="V128" i="5" s="1"/>
  <c r="E128" i="5" s="1"/>
  <c r="X128" i="5" s="1"/>
  <c r="C129" i="5"/>
  <c r="C130" i="5"/>
  <c r="C131" i="5"/>
  <c r="C132" i="5"/>
  <c r="C133" i="5"/>
  <c r="C134" i="5"/>
  <c r="C135" i="5"/>
  <c r="V135" i="5" s="1"/>
  <c r="E135" i="5" s="1"/>
  <c r="X135" i="5" s="1"/>
  <c r="C136" i="5"/>
  <c r="C137" i="5"/>
  <c r="C138" i="5"/>
  <c r="C139" i="5"/>
  <c r="C140" i="5"/>
  <c r="C141" i="5"/>
  <c r="C142" i="5"/>
  <c r="C143" i="5"/>
  <c r="V143" i="5" s="1"/>
  <c r="E143" i="5" s="1"/>
  <c r="X143" i="5" s="1"/>
  <c r="C144" i="5"/>
  <c r="V144" i="5" s="1"/>
  <c r="E144" i="5" s="1"/>
  <c r="X144" i="5" s="1"/>
  <c r="C145" i="5"/>
  <c r="C146" i="5"/>
  <c r="C147" i="5"/>
  <c r="C148" i="5"/>
  <c r="C149" i="5"/>
  <c r="C150" i="5"/>
  <c r="C151" i="5"/>
  <c r="V151" i="5" s="1"/>
  <c r="E151" i="5" s="1"/>
  <c r="C152" i="5"/>
  <c r="V152" i="5" s="1"/>
  <c r="E152" i="5" s="1"/>
  <c r="X152" i="5" s="1"/>
  <c r="C153" i="5"/>
  <c r="C154" i="5"/>
  <c r="C155" i="5"/>
  <c r="C156" i="5"/>
  <c r="C157" i="5"/>
  <c r="C158" i="5"/>
  <c r="C159" i="5"/>
  <c r="V159" i="5" s="1"/>
  <c r="E159" i="5" s="1"/>
  <c r="X159" i="5" s="1"/>
  <c r="C160" i="5"/>
  <c r="V160" i="5" s="1"/>
  <c r="E160" i="5" s="1"/>
  <c r="X160" i="5" s="1"/>
  <c r="C161" i="5"/>
  <c r="C162" i="5"/>
  <c r="C163" i="5"/>
  <c r="C164" i="5"/>
  <c r="C165" i="5"/>
  <c r="C166" i="5"/>
  <c r="C167" i="5"/>
  <c r="V167" i="5" s="1"/>
  <c r="E167" i="5" s="1"/>
  <c r="X167" i="5" s="1"/>
  <c r="C168" i="5"/>
  <c r="V168" i="5" s="1"/>
  <c r="E168" i="5" s="1"/>
  <c r="X168" i="5" s="1"/>
  <c r="C169" i="5"/>
  <c r="C170" i="5"/>
  <c r="C171" i="5"/>
  <c r="C172" i="5"/>
  <c r="C173" i="5"/>
  <c r="C174" i="5"/>
  <c r="C175" i="5"/>
  <c r="V175" i="5" s="1"/>
  <c r="E175" i="5" s="1"/>
  <c r="X175" i="5" s="1"/>
  <c r="C176" i="5"/>
  <c r="V176" i="5" s="1"/>
  <c r="E176" i="5" s="1"/>
  <c r="X176" i="5" s="1"/>
  <c r="C177" i="5"/>
  <c r="C178" i="5"/>
  <c r="C179" i="5"/>
  <c r="C180" i="5"/>
  <c r="C181" i="5"/>
  <c r="C182" i="5"/>
  <c r="C183" i="5"/>
  <c r="V183" i="5" s="1"/>
  <c r="E183" i="5" s="1"/>
  <c r="X183" i="5" s="1"/>
  <c r="C184" i="5"/>
  <c r="V184" i="5" s="1"/>
  <c r="E184" i="5" s="1"/>
  <c r="X184" i="5" s="1"/>
  <c r="C185" i="5"/>
  <c r="C186" i="5"/>
  <c r="C187" i="5"/>
  <c r="C188" i="5"/>
  <c r="C189" i="5"/>
  <c r="C190" i="5"/>
  <c r="C191" i="5"/>
  <c r="V191" i="5" s="1"/>
  <c r="E191" i="5" s="1"/>
  <c r="X191" i="5" s="1"/>
  <c r="C192" i="5"/>
  <c r="V192" i="5" s="1"/>
  <c r="E192" i="5" s="1"/>
  <c r="X192" i="5" s="1"/>
  <c r="C193" i="5"/>
  <c r="C194" i="5"/>
  <c r="C195" i="5"/>
  <c r="C196" i="5"/>
  <c r="C197" i="5"/>
  <c r="C198" i="5"/>
  <c r="C199" i="5"/>
  <c r="V199" i="5" s="1"/>
  <c r="E199" i="5" s="1"/>
  <c r="X199" i="5" s="1"/>
  <c r="C200" i="5"/>
  <c r="V200" i="5" s="1"/>
  <c r="E200" i="5" s="1"/>
  <c r="X200" i="5" s="1"/>
  <c r="C201" i="5"/>
  <c r="C202" i="5"/>
  <c r="C203" i="5"/>
  <c r="C204" i="5"/>
  <c r="C205" i="5"/>
  <c r="C206" i="5"/>
  <c r="C207" i="5"/>
  <c r="V207" i="5" s="1"/>
  <c r="E207" i="5" s="1"/>
  <c r="X207" i="5" s="1"/>
  <c r="C208" i="5"/>
  <c r="V208" i="5" s="1"/>
  <c r="E208" i="5" s="1"/>
  <c r="X208" i="5" s="1"/>
  <c r="C209" i="5"/>
  <c r="C210" i="5"/>
  <c r="C211" i="5"/>
  <c r="C212" i="5"/>
  <c r="C213" i="5"/>
  <c r="C214" i="5"/>
  <c r="C215" i="5"/>
  <c r="V215" i="5" s="1"/>
  <c r="E215" i="5" s="1"/>
  <c r="X215" i="5" s="1"/>
  <c r="C216" i="5"/>
  <c r="V216" i="5" s="1"/>
  <c r="E216" i="5" s="1"/>
  <c r="X216" i="5" s="1"/>
  <c r="C217" i="5"/>
  <c r="C218" i="5"/>
  <c r="C219" i="5"/>
  <c r="C220" i="5"/>
  <c r="C221" i="5"/>
  <c r="C222" i="5"/>
  <c r="C223" i="5"/>
  <c r="V223" i="5" s="1"/>
  <c r="E223" i="5" s="1"/>
  <c r="X223" i="5" s="1"/>
  <c r="C224" i="5"/>
  <c r="V224" i="5" s="1"/>
  <c r="E224" i="5" s="1"/>
  <c r="X224" i="5" s="1"/>
  <c r="C225" i="5"/>
  <c r="C226" i="5"/>
  <c r="C227" i="5"/>
  <c r="C228" i="5"/>
  <c r="C229" i="5"/>
  <c r="C230" i="5"/>
  <c r="C231" i="5"/>
  <c r="V231" i="5" s="1"/>
  <c r="E231" i="5" s="1"/>
  <c r="X231" i="5" s="1"/>
  <c r="C232" i="5"/>
  <c r="V232" i="5" s="1"/>
  <c r="E232" i="5" s="1"/>
  <c r="X232" i="5" s="1"/>
  <c r="C233" i="5"/>
  <c r="C234" i="5"/>
  <c r="C235" i="5"/>
  <c r="C236" i="5"/>
  <c r="C237" i="5"/>
  <c r="C238" i="5"/>
  <c r="C239" i="5"/>
  <c r="V239" i="5" s="1"/>
  <c r="E239" i="5" s="1"/>
  <c r="C240" i="5"/>
  <c r="V240" i="5" s="1"/>
  <c r="E240" i="5" s="1"/>
  <c r="X240" i="5" s="1"/>
  <c r="C241" i="5"/>
  <c r="C242" i="5"/>
  <c r="C243" i="5"/>
  <c r="C244" i="5"/>
  <c r="C245" i="5"/>
  <c r="C246" i="5"/>
  <c r="C247" i="5"/>
  <c r="V247" i="5" s="1"/>
  <c r="E247" i="5" s="1"/>
  <c r="X247" i="5" s="1"/>
  <c r="C248" i="5"/>
  <c r="V248" i="5" s="1"/>
  <c r="E248" i="5" s="1"/>
  <c r="X248" i="5" s="1"/>
  <c r="C249" i="5"/>
  <c r="C250" i="5"/>
  <c r="C251" i="5"/>
  <c r="C252" i="5"/>
  <c r="C253" i="5"/>
  <c r="C254" i="5"/>
  <c r="C255" i="5"/>
  <c r="V255" i="5" s="1"/>
  <c r="E255" i="5" s="1"/>
  <c r="X255" i="5" s="1"/>
  <c r="C256" i="5"/>
  <c r="V256" i="5" s="1"/>
  <c r="E256" i="5" s="1"/>
  <c r="X256" i="5" s="1"/>
  <c r="C257" i="5"/>
  <c r="C258" i="5"/>
  <c r="C259" i="5"/>
  <c r="C260" i="5"/>
  <c r="C261" i="5"/>
  <c r="C262" i="5"/>
  <c r="C263" i="5"/>
  <c r="V263" i="5" s="1"/>
  <c r="E263" i="5" s="1"/>
  <c r="X263" i="5" s="1"/>
  <c r="C264" i="5"/>
  <c r="V264" i="5" s="1"/>
  <c r="E264" i="5" s="1"/>
  <c r="X264" i="5" s="1"/>
  <c r="C265" i="5"/>
  <c r="C266" i="5"/>
  <c r="C267" i="5"/>
  <c r="C268" i="5"/>
  <c r="C269" i="5"/>
  <c r="C270" i="5"/>
  <c r="C271" i="5"/>
  <c r="V271" i="5" s="1"/>
  <c r="E271" i="5" s="1"/>
  <c r="X271" i="5" s="1"/>
  <c r="C272" i="5"/>
  <c r="V272" i="5" s="1"/>
  <c r="E272" i="5" s="1"/>
  <c r="X272" i="5" s="1"/>
  <c r="C273" i="5"/>
  <c r="C274" i="5"/>
  <c r="C275" i="5"/>
  <c r="C276" i="5"/>
  <c r="C277" i="5"/>
  <c r="C278" i="5"/>
  <c r="C279" i="5"/>
  <c r="V279" i="5" s="1"/>
  <c r="E279" i="5" s="1"/>
  <c r="X279" i="5" s="1"/>
  <c r="C280" i="5"/>
  <c r="V280" i="5" s="1"/>
  <c r="E280" i="5" s="1"/>
  <c r="X280" i="5" s="1"/>
  <c r="C281" i="5"/>
  <c r="C282" i="5"/>
  <c r="C283" i="5"/>
  <c r="C284" i="5"/>
  <c r="C285" i="5"/>
  <c r="C286" i="5"/>
  <c r="C287" i="5"/>
  <c r="V287" i="5" s="1"/>
  <c r="E287" i="5" s="1"/>
  <c r="X287" i="5" s="1"/>
  <c r="C288" i="5"/>
  <c r="V288" i="5" s="1"/>
  <c r="E288" i="5" s="1"/>
  <c r="X288" i="5" s="1"/>
  <c r="C289" i="5"/>
  <c r="C290" i="5"/>
  <c r="C291" i="5"/>
  <c r="C292" i="5"/>
  <c r="C293" i="5"/>
  <c r="C294" i="5"/>
  <c r="C295" i="5"/>
  <c r="V295" i="5" s="1"/>
  <c r="E295" i="5" s="1"/>
  <c r="X295" i="5" s="1"/>
  <c r="C296" i="5"/>
  <c r="V296" i="5" s="1"/>
  <c r="E296" i="5" s="1"/>
  <c r="X296" i="5" s="1"/>
  <c r="C297" i="5"/>
  <c r="C298" i="5"/>
  <c r="C299" i="5"/>
  <c r="C300" i="5"/>
  <c r="C301" i="5"/>
  <c r="C302" i="5"/>
  <c r="C303" i="5"/>
  <c r="V303" i="5" s="1"/>
  <c r="E303" i="5" s="1"/>
  <c r="X303" i="5" s="1"/>
  <c r="C304" i="5"/>
  <c r="V304" i="5" s="1"/>
  <c r="E304" i="5" s="1"/>
  <c r="X304" i="5" s="1"/>
  <c r="C305" i="5"/>
  <c r="C306" i="5"/>
  <c r="C307" i="5"/>
  <c r="C308" i="5"/>
  <c r="C309" i="5"/>
  <c r="C310" i="5"/>
  <c r="C311" i="5"/>
  <c r="V311" i="5" s="1"/>
  <c r="E311" i="5" s="1"/>
  <c r="X311" i="5" s="1"/>
  <c r="C312" i="5"/>
  <c r="V312" i="5" s="1"/>
  <c r="E312" i="5" s="1"/>
  <c r="X312" i="5" s="1"/>
  <c r="C313" i="5"/>
  <c r="C314" i="5"/>
  <c r="C315" i="5"/>
  <c r="C316" i="5"/>
  <c r="C317" i="5"/>
  <c r="C318" i="5"/>
  <c r="C319" i="5"/>
  <c r="V319" i="5" s="1"/>
  <c r="E319" i="5" s="1"/>
  <c r="X319" i="5" s="1"/>
  <c r="C320" i="5"/>
  <c r="V320" i="5" s="1"/>
  <c r="E320" i="5" s="1"/>
  <c r="X320" i="5" s="1"/>
  <c r="C321" i="5"/>
  <c r="C322" i="5"/>
  <c r="C323" i="5"/>
  <c r="C324" i="5"/>
  <c r="C325" i="5"/>
  <c r="C326" i="5"/>
  <c r="C327" i="5"/>
  <c r="V327" i="5" s="1"/>
  <c r="E327" i="5" s="1"/>
  <c r="X327" i="5" s="1"/>
  <c r="C328" i="5"/>
  <c r="V328" i="5" s="1"/>
  <c r="E328" i="5" s="1"/>
  <c r="X328" i="5" s="1"/>
  <c r="C329" i="5"/>
  <c r="C330" i="5"/>
  <c r="C331" i="5"/>
  <c r="C332" i="5"/>
  <c r="C333" i="5"/>
  <c r="C334" i="5"/>
  <c r="C335" i="5"/>
  <c r="V335" i="5" s="1"/>
  <c r="E335" i="5" s="1"/>
  <c r="C336" i="5"/>
  <c r="V336" i="5" s="1"/>
  <c r="E336" i="5" s="1"/>
  <c r="X336" i="5" s="1"/>
  <c r="C337" i="5"/>
  <c r="C338" i="5"/>
  <c r="C339" i="5"/>
  <c r="C340" i="5"/>
  <c r="C341" i="5"/>
  <c r="C342" i="5"/>
  <c r="C343" i="5"/>
  <c r="V343" i="5" s="1"/>
  <c r="E343" i="5" s="1"/>
  <c r="X343" i="5" s="1"/>
  <c r="C344" i="5"/>
  <c r="V344" i="5" s="1"/>
  <c r="E344" i="5" s="1"/>
  <c r="X344" i="5" s="1"/>
  <c r="C345" i="5"/>
  <c r="C346" i="5"/>
  <c r="C347" i="5"/>
  <c r="C348" i="5"/>
  <c r="C349" i="5"/>
  <c r="C350" i="5"/>
  <c r="C351" i="5"/>
  <c r="V351" i="5" s="1"/>
  <c r="E351" i="5" s="1"/>
  <c r="X351" i="5" s="1"/>
  <c r="C352" i="5"/>
  <c r="V352" i="5" s="1"/>
  <c r="E352" i="5" s="1"/>
  <c r="X352" i="5" s="1"/>
  <c r="C353" i="5"/>
  <c r="C354" i="5"/>
  <c r="C355" i="5"/>
  <c r="C356" i="5"/>
  <c r="C357" i="5"/>
  <c r="C358" i="5"/>
  <c r="C359" i="5"/>
  <c r="V359" i="5" s="1"/>
  <c r="E359" i="5" s="1"/>
  <c r="X359" i="5" s="1"/>
  <c r="C360" i="5"/>
  <c r="V360" i="5" s="1"/>
  <c r="E360" i="5" s="1"/>
  <c r="X360" i="5" s="1"/>
  <c r="C361" i="5"/>
  <c r="C362" i="5"/>
  <c r="C363" i="5"/>
  <c r="C364" i="5"/>
  <c r="C365" i="5"/>
  <c r="C366" i="5"/>
  <c r="C367" i="5"/>
  <c r="V367" i="5" s="1"/>
  <c r="E367" i="5" s="1"/>
  <c r="C368" i="5"/>
  <c r="V368" i="5" s="1"/>
  <c r="E368" i="5" s="1"/>
  <c r="X368" i="5" s="1"/>
  <c r="C369" i="5"/>
  <c r="C370" i="5"/>
  <c r="C371" i="5"/>
  <c r="C372" i="5"/>
  <c r="C373" i="5"/>
  <c r="C374" i="5"/>
  <c r="C375" i="5"/>
  <c r="V375" i="5" s="1"/>
  <c r="E375" i="5" s="1"/>
  <c r="X375" i="5" s="1"/>
  <c r="C376" i="5"/>
  <c r="V376" i="5" s="1"/>
  <c r="E376" i="5" s="1"/>
  <c r="X376" i="5" s="1"/>
  <c r="C377" i="5"/>
  <c r="C378" i="5"/>
  <c r="C379" i="5"/>
  <c r="C380" i="5"/>
  <c r="C381" i="5"/>
  <c r="C382" i="5"/>
  <c r="C383" i="5"/>
  <c r="V383" i="5" s="1"/>
  <c r="E383" i="5" s="1"/>
  <c r="C384" i="5"/>
  <c r="V384" i="5" s="1"/>
  <c r="E384" i="5" s="1"/>
  <c r="X384" i="5" s="1"/>
  <c r="C385" i="5"/>
  <c r="C386" i="5"/>
  <c r="C387" i="5"/>
  <c r="C388" i="5"/>
  <c r="C389" i="5"/>
  <c r="C390" i="5"/>
  <c r="C391" i="5"/>
  <c r="V391" i="5" s="1"/>
  <c r="E391" i="5" s="1"/>
  <c r="X391" i="5" s="1"/>
  <c r="C392" i="5"/>
  <c r="V392" i="5" s="1"/>
  <c r="E392" i="5" s="1"/>
  <c r="X392" i="5" s="1"/>
  <c r="C393" i="5"/>
  <c r="C394" i="5"/>
  <c r="C395" i="5"/>
  <c r="C396" i="5"/>
  <c r="C397" i="5"/>
  <c r="C398" i="5"/>
  <c r="C399" i="5"/>
  <c r="V399" i="5" s="1"/>
  <c r="E399" i="5" s="1"/>
  <c r="X399" i="5" s="1"/>
  <c r="C400" i="5"/>
  <c r="V400" i="5" s="1"/>
  <c r="E400" i="5" s="1"/>
  <c r="X400" i="5" s="1"/>
  <c r="C401" i="5"/>
  <c r="C402" i="5"/>
  <c r="C403" i="5"/>
  <c r="C404" i="5"/>
  <c r="C405" i="5"/>
  <c r="C406" i="5"/>
  <c r="C407" i="5"/>
  <c r="V407" i="5" s="1"/>
  <c r="E407" i="5" s="1"/>
  <c r="X407" i="5" s="1"/>
  <c r="C408" i="5"/>
  <c r="V408" i="5" s="1"/>
  <c r="E408" i="5" s="1"/>
  <c r="X408" i="5" s="1"/>
  <c r="C409" i="5"/>
  <c r="C410" i="5"/>
  <c r="C411" i="5"/>
  <c r="C412" i="5"/>
  <c r="C413" i="5"/>
  <c r="C414" i="5"/>
  <c r="C415" i="5"/>
  <c r="V415" i="5" s="1"/>
  <c r="E415" i="5" s="1"/>
  <c r="X415" i="5" s="1"/>
  <c r="C416" i="5"/>
  <c r="V416" i="5" s="1"/>
  <c r="E416" i="5" s="1"/>
  <c r="X416" i="5" s="1"/>
  <c r="C417" i="5"/>
  <c r="C418" i="5"/>
  <c r="C419" i="5"/>
  <c r="C420" i="5"/>
  <c r="C421" i="5"/>
  <c r="C422" i="5"/>
  <c r="C423" i="5"/>
  <c r="V423" i="5" s="1"/>
  <c r="E423" i="5" s="1"/>
  <c r="X423" i="5" s="1"/>
  <c r="C424" i="5"/>
  <c r="V424" i="5" s="1"/>
  <c r="E424" i="5" s="1"/>
  <c r="X424" i="5" s="1"/>
  <c r="C425" i="5"/>
  <c r="C426" i="5"/>
  <c r="C427" i="5"/>
  <c r="C428" i="5"/>
  <c r="C429" i="5"/>
  <c r="C430" i="5"/>
  <c r="C431" i="5"/>
  <c r="V431" i="5" s="1"/>
  <c r="E431" i="5" s="1"/>
  <c r="X431" i="5" s="1"/>
  <c r="C432" i="5"/>
  <c r="V432" i="5" s="1"/>
  <c r="E432" i="5" s="1"/>
  <c r="X432" i="5" s="1"/>
  <c r="C433" i="5"/>
  <c r="C434" i="5"/>
  <c r="C435" i="5"/>
  <c r="C436" i="5"/>
  <c r="C437" i="5"/>
  <c r="C438" i="5"/>
  <c r="C439" i="5"/>
  <c r="V439" i="5" s="1"/>
  <c r="E439" i="5" s="1"/>
  <c r="C440" i="5"/>
  <c r="V440" i="5" s="1"/>
  <c r="E440" i="5" s="1"/>
  <c r="X440" i="5" s="1"/>
  <c r="C441" i="5"/>
  <c r="C442" i="5"/>
  <c r="C443" i="5"/>
  <c r="C444" i="5"/>
  <c r="C445" i="5"/>
  <c r="C446" i="5"/>
  <c r="C447" i="5"/>
  <c r="V447" i="5" s="1"/>
  <c r="E447" i="5" s="1"/>
  <c r="X447" i="5" s="1"/>
  <c r="C448" i="5"/>
  <c r="V448" i="5" s="1"/>
  <c r="E448" i="5" s="1"/>
  <c r="X448" i="5" s="1"/>
  <c r="C449" i="5"/>
  <c r="C450" i="5"/>
  <c r="C451" i="5"/>
  <c r="C452" i="5"/>
  <c r="C453" i="5"/>
  <c r="C454" i="5"/>
  <c r="C455" i="5"/>
  <c r="V455" i="5" s="1"/>
  <c r="E455" i="5" s="1"/>
  <c r="X455" i="5" s="1"/>
  <c r="C456" i="5"/>
  <c r="V456" i="5" s="1"/>
  <c r="E456" i="5" s="1"/>
  <c r="X456" i="5" s="1"/>
  <c r="C457" i="5"/>
  <c r="C458" i="5"/>
  <c r="C459" i="5"/>
  <c r="C460" i="5"/>
  <c r="C461" i="5"/>
  <c r="C462" i="5"/>
  <c r="C463" i="5"/>
  <c r="V463" i="5" s="1"/>
  <c r="E463" i="5" s="1"/>
  <c r="X463" i="5" s="1"/>
  <c r="C464" i="5"/>
  <c r="V464" i="5" s="1"/>
  <c r="E464" i="5" s="1"/>
  <c r="X464" i="5" s="1"/>
  <c r="C465" i="5"/>
  <c r="C466" i="5"/>
  <c r="C467" i="5"/>
  <c r="C468" i="5"/>
  <c r="C469" i="5"/>
  <c r="C470" i="5"/>
  <c r="C471" i="5"/>
  <c r="V471" i="5" s="1"/>
  <c r="E471" i="5" s="1"/>
  <c r="X471" i="5" s="1"/>
  <c r="C472" i="5"/>
  <c r="V472" i="5" s="1"/>
  <c r="E472" i="5" s="1"/>
  <c r="X472" i="5" s="1"/>
  <c r="C473" i="5"/>
  <c r="C474" i="5"/>
  <c r="C475" i="5"/>
  <c r="C476" i="5"/>
  <c r="C477" i="5"/>
  <c r="C478" i="5"/>
  <c r="C479" i="5"/>
  <c r="V479" i="5" s="1"/>
  <c r="E479" i="5" s="1"/>
  <c r="X479" i="5" s="1"/>
  <c r="C480" i="5"/>
  <c r="V480" i="5" s="1"/>
  <c r="E480" i="5" s="1"/>
  <c r="X480" i="5" s="1"/>
  <c r="C481" i="5"/>
  <c r="C482" i="5"/>
  <c r="C483" i="5"/>
  <c r="C484" i="5"/>
  <c r="C485" i="5"/>
  <c r="C486" i="5"/>
  <c r="C487" i="5"/>
  <c r="V487" i="5" s="1"/>
  <c r="E487" i="5" s="1"/>
  <c r="X487" i="5" s="1"/>
  <c r="C488" i="5"/>
  <c r="V488" i="5" s="1"/>
  <c r="E488" i="5" s="1"/>
  <c r="X488" i="5" s="1"/>
  <c r="C489" i="5"/>
  <c r="C490" i="5"/>
  <c r="C491" i="5"/>
  <c r="C492" i="5"/>
  <c r="C493" i="5"/>
  <c r="C494" i="5"/>
  <c r="C495" i="5"/>
  <c r="V495" i="5" s="1"/>
  <c r="E495" i="5" s="1"/>
  <c r="X495" i="5" s="1"/>
  <c r="C496" i="5"/>
  <c r="V496" i="5" s="1"/>
  <c r="E496" i="5" s="1"/>
  <c r="X496" i="5" s="1"/>
  <c r="C497" i="5"/>
  <c r="C498" i="5"/>
  <c r="C499" i="5"/>
  <c r="C500" i="5"/>
  <c r="C501" i="5"/>
  <c r="C502" i="5"/>
  <c r="C503" i="5"/>
  <c r="V503" i="5" s="1"/>
  <c r="E503" i="5" s="1"/>
  <c r="X503" i="5" s="1"/>
  <c r="C504" i="5"/>
  <c r="V504" i="5" s="1"/>
  <c r="E504" i="5" s="1"/>
  <c r="X504" i="5" s="1"/>
  <c r="C505" i="5"/>
  <c r="C506" i="5"/>
  <c r="C507" i="5"/>
  <c r="C508" i="5"/>
  <c r="C509" i="5"/>
  <c r="C510" i="5"/>
  <c r="C511" i="5"/>
  <c r="V511" i="5" s="1"/>
  <c r="E511" i="5" s="1"/>
  <c r="X511" i="5" s="1"/>
  <c r="C512" i="5"/>
  <c r="V512" i="5" s="1"/>
  <c r="E512" i="5" s="1"/>
  <c r="X512" i="5" s="1"/>
  <c r="C513" i="5"/>
  <c r="C514" i="5"/>
  <c r="C515" i="5"/>
  <c r="C516" i="5"/>
  <c r="C517" i="5"/>
  <c r="C518" i="5"/>
  <c r="C519" i="5"/>
  <c r="V519" i="5" s="1"/>
  <c r="E519" i="5" s="1"/>
  <c r="X519" i="5" s="1"/>
  <c r="C520" i="5"/>
  <c r="V520" i="5" s="1"/>
  <c r="E520" i="5" s="1"/>
  <c r="X520" i="5" s="1"/>
  <c r="C521" i="5"/>
  <c r="C522" i="5"/>
  <c r="C523" i="5"/>
  <c r="C524" i="5"/>
  <c r="C525" i="5"/>
  <c r="C526" i="5"/>
  <c r="C527" i="5"/>
  <c r="V527" i="5" s="1"/>
  <c r="E527" i="5" s="1"/>
  <c r="X527" i="5" s="1"/>
  <c r="C528" i="5"/>
  <c r="V528" i="5" s="1"/>
  <c r="E528" i="5" s="1"/>
  <c r="X528" i="5" s="1"/>
  <c r="C529" i="5"/>
  <c r="C530" i="5"/>
  <c r="C531" i="5"/>
  <c r="C532" i="5"/>
  <c r="C533" i="5"/>
  <c r="C534" i="5"/>
  <c r="C535" i="5"/>
  <c r="V535" i="5" s="1"/>
  <c r="E535" i="5" s="1"/>
  <c r="C536" i="5"/>
  <c r="V536" i="5" s="1"/>
  <c r="E536" i="5" s="1"/>
  <c r="X536" i="5" s="1"/>
  <c r="C537" i="5"/>
  <c r="C538" i="5"/>
  <c r="C539" i="5"/>
  <c r="C540" i="5"/>
  <c r="C541" i="5"/>
  <c r="C542" i="5"/>
  <c r="C543" i="5"/>
  <c r="V543" i="5" s="1"/>
  <c r="E543" i="5" s="1"/>
  <c r="X543" i="5" s="1"/>
  <c r="C544" i="5"/>
  <c r="V544" i="5" s="1"/>
  <c r="E544" i="5" s="1"/>
  <c r="X544" i="5" s="1"/>
  <c r="C545" i="5"/>
  <c r="C546" i="5"/>
  <c r="C547" i="5"/>
  <c r="C548" i="5"/>
  <c r="C549" i="5"/>
  <c r="C550" i="5"/>
  <c r="C551" i="5"/>
  <c r="V551" i="5" s="1"/>
  <c r="E551" i="5" s="1"/>
  <c r="X551" i="5" s="1"/>
  <c r="C552" i="5"/>
  <c r="V552" i="5" s="1"/>
  <c r="E552" i="5" s="1"/>
  <c r="X552" i="5" s="1"/>
  <c r="C553" i="5"/>
  <c r="C554" i="5"/>
  <c r="C555" i="5"/>
  <c r="C556" i="5"/>
  <c r="C557" i="5"/>
  <c r="C558" i="5"/>
  <c r="C559" i="5"/>
  <c r="V559" i="5" s="1"/>
  <c r="E559" i="5" s="1"/>
  <c r="X559" i="5" s="1"/>
  <c r="C560" i="5"/>
  <c r="V560" i="5" s="1"/>
  <c r="E560" i="5" s="1"/>
  <c r="X560" i="5" s="1"/>
  <c r="C561" i="5"/>
  <c r="C562" i="5"/>
  <c r="C563" i="5"/>
  <c r="C564" i="5"/>
  <c r="C565" i="5"/>
  <c r="C566" i="5"/>
  <c r="C567" i="5"/>
  <c r="V567" i="5" s="1"/>
  <c r="E567" i="5" s="1"/>
  <c r="C568" i="5"/>
  <c r="V568" i="5" s="1"/>
  <c r="E568" i="5" s="1"/>
  <c r="X568" i="5" s="1"/>
  <c r="C569" i="5"/>
  <c r="C570" i="5"/>
  <c r="C571" i="5"/>
  <c r="C572" i="5"/>
  <c r="C573" i="5"/>
  <c r="C574" i="5"/>
  <c r="C575" i="5"/>
  <c r="V575" i="5" s="1"/>
  <c r="E575" i="5" s="1"/>
  <c r="X575" i="5" s="1"/>
  <c r="C576" i="5"/>
  <c r="V576" i="5" s="1"/>
  <c r="E576" i="5" s="1"/>
  <c r="X576" i="5" s="1"/>
  <c r="C577" i="5"/>
  <c r="C578" i="5"/>
  <c r="C579" i="5"/>
  <c r="C580" i="5"/>
  <c r="C581" i="5"/>
  <c r="C582" i="5"/>
  <c r="C583" i="5"/>
  <c r="V583" i="5" s="1"/>
  <c r="E583" i="5" s="1"/>
  <c r="X583" i="5" s="1"/>
  <c r="C584" i="5"/>
  <c r="V584" i="5" s="1"/>
  <c r="E584" i="5" s="1"/>
  <c r="X584" i="5" s="1"/>
  <c r="C585" i="5"/>
  <c r="C586" i="5"/>
  <c r="C587" i="5"/>
  <c r="C588" i="5"/>
  <c r="C589" i="5"/>
  <c r="C590" i="5"/>
  <c r="C591" i="5"/>
  <c r="V591" i="5" s="1"/>
  <c r="E591" i="5" s="1"/>
  <c r="X591" i="5" s="1"/>
  <c r="C592" i="5"/>
  <c r="V592" i="5" s="1"/>
  <c r="E592" i="5" s="1"/>
  <c r="X592" i="5" s="1"/>
  <c r="C593" i="5"/>
  <c r="C594" i="5"/>
  <c r="C595" i="5"/>
  <c r="C596" i="5"/>
  <c r="C597" i="5"/>
  <c r="C598" i="5"/>
  <c r="C599" i="5"/>
  <c r="V599" i="5" s="1"/>
  <c r="E599" i="5" s="1"/>
  <c r="X599" i="5" s="1"/>
  <c r="C600" i="5"/>
  <c r="V600" i="5" s="1"/>
  <c r="E600" i="5" s="1"/>
  <c r="X600" i="5" s="1"/>
  <c r="C601" i="5"/>
  <c r="C602" i="5"/>
  <c r="C603" i="5"/>
  <c r="C604" i="5"/>
  <c r="C605" i="5"/>
  <c r="C606" i="5"/>
  <c r="C607" i="5"/>
  <c r="V607" i="5" s="1"/>
  <c r="E607" i="5" s="1"/>
  <c r="X607" i="5" s="1"/>
  <c r="C608" i="5"/>
  <c r="V608" i="5" s="1"/>
  <c r="E608" i="5" s="1"/>
  <c r="X608" i="5" s="1"/>
  <c r="C609" i="5"/>
  <c r="C610" i="5"/>
  <c r="C611" i="5"/>
  <c r="C612" i="5"/>
  <c r="C613" i="5"/>
  <c r="C614" i="5"/>
  <c r="C615" i="5"/>
  <c r="V615" i="5" s="1"/>
  <c r="E615" i="5" s="1"/>
  <c r="X615" i="5" s="1"/>
  <c r="C616" i="5"/>
  <c r="V616" i="5" s="1"/>
  <c r="E616" i="5" s="1"/>
  <c r="X616" i="5" s="1"/>
  <c r="C617" i="5"/>
  <c r="C618" i="5"/>
  <c r="C619" i="5"/>
  <c r="C620" i="5"/>
  <c r="C621" i="5"/>
  <c r="C622" i="5"/>
  <c r="C623" i="5"/>
  <c r="V623" i="5" s="1"/>
  <c r="E623" i="5" s="1"/>
  <c r="X623" i="5" s="1"/>
  <c r="C624" i="5"/>
  <c r="V624" i="5" s="1"/>
  <c r="E624" i="5" s="1"/>
  <c r="X624" i="5" s="1"/>
  <c r="C625" i="5"/>
  <c r="C626" i="5"/>
  <c r="C627" i="5"/>
  <c r="C628" i="5"/>
  <c r="C629" i="5"/>
  <c r="C630" i="5"/>
  <c r="C631" i="5"/>
  <c r="V631" i="5" s="1"/>
  <c r="E631" i="5" s="1"/>
  <c r="X631" i="5" s="1"/>
  <c r="C632" i="5"/>
  <c r="V632" i="5" s="1"/>
  <c r="E632" i="5" s="1"/>
  <c r="X632" i="5" s="1"/>
  <c r="C633" i="5"/>
  <c r="C634" i="5"/>
  <c r="C635" i="5"/>
  <c r="C636" i="5"/>
  <c r="C637" i="5"/>
  <c r="C638" i="5"/>
  <c r="C639" i="5"/>
  <c r="V639" i="5" s="1"/>
  <c r="E639" i="5" s="1"/>
  <c r="C640" i="5"/>
  <c r="V640" i="5" s="1"/>
  <c r="E640" i="5" s="1"/>
  <c r="X640" i="5" s="1"/>
  <c r="C641" i="5"/>
  <c r="C642" i="5"/>
  <c r="C643" i="5"/>
  <c r="C644" i="5"/>
  <c r="C645" i="5"/>
  <c r="C646" i="5"/>
  <c r="C647" i="5"/>
  <c r="V647" i="5" s="1"/>
  <c r="E647" i="5" s="1"/>
  <c r="X647" i="5" s="1"/>
  <c r="C648" i="5"/>
  <c r="V648" i="5" s="1"/>
  <c r="E648" i="5" s="1"/>
  <c r="X648" i="5" s="1"/>
  <c r="C649" i="5"/>
  <c r="C650" i="5"/>
  <c r="C651" i="5"/>
  <c r="C652" i="5"/>
  <c r="C653" i="5"/>
  <c r="C654" i="5"/>
  <c r="C655" i="5"/>
  <c r="V655" i="5" s="1"/>
  <c r="E655" i="5" s="1"/>
  <c r="X655" i="5" s="1"/>
  <c r="C656" i="5"/>
  <c r="V656" i="5" s="1"/>
  <c r="E656" i="5" s="1"/>
  <c r="X656" i="5" s="1"/>
  <c r="C657" i="5"/>
  <c r="C658" i="5"/>
  <c r="C659" i="5"/>
  <c r="C660" i="5"/>
  <c r="C661" i="5"/>
  <c r="C662" i="5"/>
  <c r="C663" i="5"/>
  <c r="V663" i="5" s="1"/>
  <c r="E663" i="5" s="1"/>
  <c r="X663" i="5" s="1"/>
  <c r="C664" i="5"/>
  <c r="V664" i="5" s="1"/>
  <c r="E664" i="5" s="1"/>
  <c r="X664" i="5" s="1"/>
  <c r="C665" i="5"/>
  <c r="C666" i="5"/>
  <c r="C667" i="5"/>
  <c r="C668" i="5"/>
  <c r="C669" i="5"/>
  <c r="C670" i="5"/>
  <c r="C671" i="5"/>
  <c r="V671" i="5" s="1"/>
  <c r="E671" i="5" s="1"/>
  <c r="C672" i="5"/>
  <c r="V672" i="5" s="1"/>
  <c r="E672" i="5" s="1"/>
  <c r="X672" i="5" s="1"/>
  <c r="C673" i="5"/>
  <c r="C674" i="5"/>
  <c r="C675" i="5"/>
  <c r="C676" i="5"/>
  <c r="C677" i="5"/>
  <c r="C678" i="5"/>
  <c r="C679" i="5"/>
  <c r="V679" i="5" s="1"/>
  <c r="E679" i="5" s="1"/>
  <c r="X679" i="5" s="1"/>
  <c r="C680" i="5"/>
  <c r="V680" i="5" s="1"/>
  <c r="E680" i="5" s="1"/>
  <c r="X680" i="5" s="1"/>
  <c r="C681" i="5"/>
  <c r="C682" i="5"/>
  <c r="C683" i="5"/>
  <c r="C684" i="5"/>
  <c r="C685" i="5"/>
  <c r="C686" i="5"/>
  <c r="C687" i="5"/>
  <c r="V687" i="5" s="1"/>
  <c r="E687" i="5" s="1"/>
  <c r="C688" i="5"/>
  <c r="V688" i="5" s="1"/>
  <c r="E688" i="5" s="1"/>
  <c r="X688" i="5" s="1"/>
  <c r="C689" i="5"/>
  <c r="C690" i="5"/>
  <c r="C691" i="5"/>
  <c r="C692" i="5"/>
  <c r="C693" i="5"/>
  <c r="C694" i="5"/>
  <c r="C695" i="5"/>
  <c r="V695" i="5" s="1"/>
  <c r="E695" i="5" s="1"/>
  <c r="X695" i="5" s="1"/>
  <c r="C696" i="5"/>
  <c r="V696" i="5" s="1"/>
  <c r="E696" i="5" s="1"/>
  <c r="X696" i="5" s="1"/>
  <c r="C697" i="5"/>
  <c r="C698" i="5"/>
  <c r="C699" i="5"/>
  <c r="C700" i="5"/>
  <c r="C701" i="5"/>
  <c r="C702" i="5"/>
  <c r="C703" i="5"/>
  <c r="V703" i="5" s="1"/>
  <c r="E703" i="5" s="1"/>
  <c r="C704" i="5"/>
  <c r="V704" i="5" s="1"/>
  <c r="E704" i="5" s="1"/>
  <c r="X704" i="5" s="1"/>
  <c r="C705" i="5"/>
  <c r="C706" i="5"/>
  <c r="C707" i="5"/>
  <c r="C708" i="5"/>
  <c r="C709" i="5"/>
  <c r="C710" i="5"/>
  <c r="C711" i="5"/>
  <c r="V711" i="5" s="1"/>
  <c r="E711" i="5" s="1"/>
  <c r="X711" i="5" s="1"/>
  <c r="C712" i="5"/>
  <c r="V712" i="5" s="1"/>
  <c r="E712" i="5" s="1"/>
  <c r="X712" i="5" s="1"/>
  <c r="C713" i="5"/>
  <c r="C714" i="5"/>
  <c r="C715" i="5"/>
  <c r="C716" i="5"/>
  <c r="C717" i="5"/>
  <c r="C718" i="5"/>
  <c r="C719" i="5"/>
  <c r="V719" i="5" s="1"/>
  <c r="E719" i="5" s="1"/>
  <c r="X719" i="5" s="1"/>
  <c r="C720" i="5"/>
  <c r="V720" i="5" s="1"/>
  <c r="E720" i="5" s="1"/>
  <c r="X720" i="5" s="1"/>
  <c r="C721" i="5"/>
  <c r="C722" i="5"/>
  <c r="C723" i="5"/>
  <c r="C724" i="5"/>
  <c r="C725" i="5"/>
  <c r="C726" i="5"/>
  <c r="C727" i="5"/>
  <c r="V727" i="5" s="1"/>
  <c r="E727" i="5" s="1"/>
  <c r="X727" i="5" s="1"/>
  <c r="C728" i="5"/>
  <c r="V728" i="5" s="1"/>
  <c r="E728" i="5" s="1"/>
  <c r="X728" i="5" s="1"/>
  <c r="C729" i="5"/>
  <c r="C730" i="5"/>
  <c r="C731" i="5"/>
  <c r="C732" i="5"/>
  <c r="C733" i="5"/>
  <c r="C734" i="5"/>
  <c r="C735" i="5"/>
  <c r="V735" i="5" s="1"/>
  <c r="E735" i="5" s="1"/>
  <c r="X735" i="5" s="1"/>
  <c r="C736" i="5"/>
  <c r="V736" i="5" s="1"/>
  <c r="E736" i="5" s="1"/>
  <c r="X736" i="5" s="1"/>
  <c r="C737" i="5"/>
  <c r="C738" i="5"/>
  <c r="C739" i="5"/>
  <c r="C740" i="5"/>
  <c r="C741" i="5"/>
  <c r="C742" i="5"/>
  <c r="C743" i="5"/>
  <c r="V743" i="5" s="1"/>
  <c r="E743" i="5" s="1"/>
  <c r="X743" i="5" s="1"/>
  <c r="C744" i="5"/>
  <c r="V744" i="5" s="1"/>
  <c r="E744" i="5" s="1"/>
  <c r="X744" i="5" s="1"/>
  <c r="C745" i="5"/>
  <c r="C746" i="5"/>
  <c r="C747" i="5"/>
  <c r="C748" i="5"/>
  <c r="C749" i="5"/>
  <c r="C750" i="5"/>
  <c r="C751" i="5"/>
  <c r="V751" i="5" s="1"/>
  <c r="E751" i="5" s="1"/>
  <c r="X751" i="5" s="1"/>
  <c r="C752" i="5"/>
  <c r="V752" i="5" s="1"/>
  <c r="E752" i="5" s="1"/>
  <c r="X752" i="5" s="1"/>
  <c r="C753" i="5"/>
  <c r="C754" i="5"/>
  <c r="C755" i="5"/>
  <c r="C756" i="5"/>
  <c r="C757" i="5"/>
  <c r="C758" i="5"/>
  <c r="C759" i="5"/>
  <c r="V759" i="5" s="1"/>
  <c r="E759" i="5" s="1"/>
  <c r="X759" i="5" s="1"/>
  <c r="C760" i="5"/>
  <c r="V760" i="5" s="1"/>
  <c r="E760" i="5" s="1"/>
  <c r="X760" i="5" s="1"/>
  <c r="C761" i="5"/>
  <c r="C762" i="5"/>
  <c r="C763" i="5"/>
  <c r="C764" i="5"/>
  <c r="C765" i="5"/>
  <c r="C766" i="5"/>
  <c r="C767" i="5"/>
  <c r="V767" i="5" s="1"/>
  <c r="E767" i="5" s="1"/>
  <c r="X767" i="5" s="1"/>
  <c r="C768" i="5"/>
  <c r="V768" i="5" s="1"/>
  <c r="E768" i="5" s="1"/>
  <c r="X768" i="5" s="1"/>
  <c r="C769" i="5"/>
  <c r="C770" i="5"/>
  <c r="C771" i="5"/>
  <c r="C772" i="5"/>
  <c r="C773" i="5"/>
  <c r="C774" i="5"/>
  <c r="C775" i="5"/>
  <c r="V775" i="5" s="1"/>
  <c r="E775" i="5" s="1"/>
  <c r="X775" i="5" s="1"/>
  <c r="C776" i="5"/>
  <c r="V776" i="5" s="1"/>
  <c r="E776" i="5" s="1"/>
  <c r="X776" i="5" s="1"/>
  <c r="C777" i="5"/>
  <c r="C778" i="5"/>
  <c r="C779" i="5"/>
  <c r="C780" i="5"/>
  <c r="C781" i="5"/>
  <c r="C782" i="5"/>
  <c r="C783" i="5"/>
  <c r="V783" i="5" s="1"/>
  <c r="E783" i="5" s="1"/>
  <c r="X783" i="5" s="1"/>
  <c r="C784" i="5"/>
  <c r="V784" i="5" s="1"/>
  <c r="E784" i="5" s="1"/>
  <c r="X784" i="5" s="1"/>
  <c r="C785" i="5"/>
  <c r="C786" i="5"/>
  <c r="C787" i="5"/>
  <c r="C788" i="5"/>
  <c r="C789" i="5"/>
  <c r="C790" i="5"/>
  <c r="C791" i="5"/>
  <c r="V791" i="5" s="1"/>
  <c r="E791" i="5" s="1"/>
  <c r="X791" i="5" s="1"/>
  <c r="C792" i="5"/>
  <c r="V792" i="5" s="1"/>
  <c r="E792" i="5" s="1"/>
  <c r="X792" i="5" s="1"/>
  <c r="C793" i="5"/>
  <c r="C794" i="5"/>
  <c r="C795" i="5"/>
  <c r="C796" i="5"/>
  <c r="C797" i="5"/>
  <c r="C798" i="5"/>
  <c r="C799" i="5"/>
  <c r="V799" i="5" s="1"/>
  <c r="E799" i="5" s="1"/>
  <c r="X799" i="5" s="1"/>
  <c r="C800" i="5"/>
  <c r="V800" i="5" s="1"/>
  <c r="E800" i="5" s="1"/>
  <c r="X800" i="5" s="1"/>
  <c r="C801" i="5"/>
  <c r="C802" i="5"/>
  <c r="C803" i="5"/>
  <c r="C804" i="5"/>
  <c r="C805" i="5"/>
  <c r="C806" i="5"/>
  <c r="C807" i="5"/>
  <c r="V807" i="5" s="1"/>
  <c r="E807" i="5" s="1"/>
  <c r="X807" i="5" s="1"/>
  <c r="C808" i="5"/>
  <c r="V808" i="5" s="1"/>
  <c r="E808" i="5" s="1"/>
  <c r="X808" i="5" s="1"/>
  <c r="C809" i="5"/>
  <c r="C810" i="5"/>
  <c r="C811" i="5"/>
  <c r="C812" i="5"/>
  <c r="C813" i="5"/>
  <c r="C814" i="5"/>
  <c r="C815" i="5"/>
  <c r="V815" i="5" s="1"/>
  <c r="E815" i="5" s="1"/>
  <c r="X815" i="5" s="1"/>
  <c r="C816" i="5"/>
  <c r="V816" i="5" s="1"/>
  <c r="E816" i="5" s="1"/>
  <c r="X816" i="5" s="1"/>
  <c r="C817" i="5"/>
  <c r="C818" i="5"/>
  <c r="C819" i="5"/>
  <c r="C820" i="5"/>
  <c r="C821" i="5"/>
  <c r="C822" i="5"/>
  <c r="C823" i="5"/>
  <c r="V823" i="5" s="1"/>
  <c r="E823" i="5" s="1"/>
  <c r="X823" i="5" s="1"/>
  <c r="C824" i="5"/>
  <c r="V824" i="5" s="1"/>
  <c r="E824" i="5" s="1"/>
  <c r="X824" i="5" s="1"/>
  <c r="C825" i="5"/>
  <c r="C826" i="5"/>
  <c r="C827" i="5"/>
  <c r="C828" i="5"/>
  <c r="C829" i="5"/>
  <c r="C830" i="5"/>
  <c r="C831" i="5"/>
  <c r="V831" i="5" s="1"/>
  <c r="E831" i="5" s="1"/>
  <c r="X831" i="5" s="1"/>
  <c r="C832" i="5"/>
  <c r="V832" i="5" s="1"/>
  <c r="E832" i="5" s="1"/>
  <c r="X832" i="5" s="1"/>
  <c r="C833" i="5"/>
  <c r="C834" i="5"/>
  <c r="C835" i="5"/>
  <c r="C836" i="5"/>
  <c r="C837" i="5"/>
  <c r="C838" i="5"/>
  <c r="C839" i="5"/>
  <c r="V839" i="5" s="1"/>
  <c r="E839" i="5" s="1"/>
  <c r="X839" i="5" s="1"/>
  <c r="C840" i="5"/>
  <c r="V840" i="5" s="1"/>
  <c r="E840" i="5" s="1"/>
  <c r="X840" i="5" s="1"/>
  <c r="C841" i="5"/>
  <c r="C842" i="5"/>
  <c r="C843" i="5"/>
  <c r="C844" i="5"/>
  <c r="C845" i="5"/>
  <c r="C846" i="5"/>
  <c r="C847" i="5"/>
  <c r="V847" i="5" s="1"/>
  <c r="E847" i="5" s="1"/>
  <c r="C848" i="5"/>
  <c r="V848" i="5" s="1"/>
  <c r="E848" i="5" s="1"/>
  <c r="X848" i="5" s="1"/>
  <c r="C849" i="5"/>
  <c r="C850" i="5"/>
  <c r="C851" i="5"/>
  <c r="C852" i="5"/>
  <c r="C853" i="5"/>
  <c r="C854" i="5"/>
  <c r="C855" i="5"/>
  <c r="V855" i="5" s="1"/>
  <c r="E855" i="5" s="1"/>
  <c r="X855" i="5" s="1"/>
  <c r="C856" i="5"/>
  <c r="V856" i="5" s="1"/>
  <c r="E856" i="5" s="1"/>
  <c r="X856" i="5" s="1"/>
  <c r="C857" i="5"/>
  <c r="C858" i="5"/>
  <c r="C859" i="5"/>
  <c r="C860" i="5"/>
  <c r="C861" i="5"/>
  <c r="C862" i="5"/>
  <c r="C863" i="5"/>
  <c r="V863" i="5" s="1"/>
  <c r="E863" i="5" s="1"/>
  <c r="C864" i="5"/>
  <c r="V864" i="5" s="1"/>
  <c r="E864" i="5" s="1"/>
  <c r="X864" i="5" s="1"/>
  <c r="C865" i="5"/>
  <c r="C866" i="5"/>
  <c r="C867" i="5"/>
  <c r="C868" i="5"/>
  <c r="C869" i="5"/>
  <c r="C870" i="5"/>
  <c r="C871" i="5"/>
  <c r="V871" i="5" s="1"/>
  <c r="E871" i="5" s="1"/>
  <c r="X871" i="5" s="1"/>
  <c r="C872" i="5"/>
  <c r="V872" i="5" s="1"/>
  <c r="E872" i="5" s="1"/>
  <c r="X872" i="5" s="1"/>
  <c r="C873" i="5"/>
  <c r="C874" i="5"/>
  <c r="C875" i="5"/>
  <c r="C876" i="5"/>
  <c r="C877" i="5"/>
  <c r="C878" i="5"/>
  <c r="C879" i="5"/>
  <c r="V879" i="5" s="1"/>
  <c r="E879" i="5" s="1"/>
  <c r="X879" i="5" s="1"/>
  <c r="C880" i="5"/>
  <c r="V880" i="5" s="1"/>
  <c r="E880" i="5" s="1"/>
  <c r="X880" i="5" s="1"/>
  <c r="C881" i="5"/>
  <c r="C882" i="5"/>
  <c r="C883" i="5"/>
  <c r="C884" i="5"/>
  <c r="C885" i="5"/>
  <c r="C886" i="5"/>
  <c r="C887" i="5"/>
  <c r="V887" i="5" s="1"/>
  <c r="E887" i="5" s="1"/>
  <c r="X887" i="5" s="1"/>
  <c r="C888" i="5"/>
  <c r="V888" i="5" s="1"/>
  <c r="E888" i="5" s="1"/>
  <c r="X888" i="5" s="1"/>
  <c r="C889" i="5"/>
  <c r="C890" i="5"/>
  <c r="C891" i="5"/>
  <c r="C892" i="5"/>
  <c r="C893" i="5"/>
  <c r="C894" i="5"/>
  <c r="C895" i="5"/>
  <c r="V895" i="5" s="1"/>
  <c r="E895" i="5" s="1"/>
  <c r="C896" i="5"/>
  <c r="V896" i="5" s="1"/>
  <c r="E896" i="5" s="1"/>
  <c r="X896" i="5" s="1"/>
  <c r="C897" i="5"/>
  <c r="C898" i="5"/>
  <c r="C899" i="5"/>
  <c r="C900" i="5"/>
  <c r="C901" i="5"/>
  <c r="C902" i="5"/>
  <c r="C903" i="5"/>
  <c r="V903" i="5" s="1"/>
  <c r="E903" i="5" s="1"/>
  <c r="C904" i="5"/>
  <c r="V904" i="5" s="1"/>
  <c r="E904" i="5" s="1"/>
  <c r="X904" i="5" s="1"/>
  <c r="C905" i="5"/>
  <c r="C906" i="5"/>
  <c r="C907" i="5"/>
  <c r="C908" i="5"/>
  <c r="C909" i="5"/>
  <c r="C910" i="5"/>
  <c r="C911" i="5"/>
  <c r="V911" i="5" s="1"/>
  <c r="E911" i="5" s="1"/>
  <c r="C912" i="5"/>
  <c r="V912" i="5" s="1"/>
  <c r="E912" i="5" s="1"/>
  <c r="X912" i="5" s="1"/>
  <c r="C913" i="5"/>
  <c r="C914" i="5"/>
  <c r="C915" i="5"/>
  <c r="C916" i="5"/>
  <c r="C917" i="5"/>
  <c r="C918" i="5"/>
  <c r="C919" i="5"/>
  <c r="V919" i="5" s="1"/>
  <c r="E919" i="5" s="1"/>
  <c r="X919" i="5" s="1"/>
  <c r="C920" i="5"/>
  <c r="V920" i="5" s="1"/>
  <c r="E920" i="5" s="1"/>
  <c r="X920" i="5" s="1"/>
  <c r="C921" i="5"/>
  <c r="C922" i="5"/>
  <c r="C923" i="5"/>
  <c r="C924" i="5"/>
  <c r="C925" i="5"/>
  <c r="C926" i="5"/>
  <c r="C927" i="5"/>
  <c r="V927" i="5" s="1"/>
  <c r="E927" i="5" s="1"/>
  <c r="X927" i="5" s="1"/>
  <c r="C928" i="5"/>
  <c r="V928" i="5" s="1"/>
  <c r="E928" i="5" s="1"/>
  <c r="X928" i="5" s="1"/>
  <c r="C929" i="5"/>
  <c r="C930" i="5"/>
  <c r="C931" i="5"/>
  <c r="C932" i="5"/>
  <c r="C933" i="5"/>
  <c r="C934" i="5"/>
  <c r="C935" i="5"/>
  <c r="V935" i="5" s="1"/>
  <c r="E935" i="5" s="1"/>
  <c r="X935" i="5" s="1"/>
  <c r="C936" i="5"/>
  <c r="V936" i="5" s="1"/>
  <c r="E936" i="5" s="1"/>
  <c r="X936" i="5" s="1"/>
  <c r="C937" i="5"/>
  <c r="C938" i="5"/>
  <c r="C939" i="5"/>
  <c r="C940" i="5"/>
  <c r="C941" i="5"/>
  <c r="C942" i="5"/>
  <c r="C943" i="5"/>
  <c r="V943" i="5" s="1"/>
  <c r="E943" i="5" s="1"/>
  <c r="X943" i="5" s="1"/>
  <c r="C944" i="5"/>
  <c r="V944" i="5" s="1"/>
  <c r="E944" i="5" s="1"/>
  <c r="X944" i="5" s="1"/>
  <c r="C945" i="5"/>
  <c r="C946" i="5"/>
  <c r="C947" i="5"/>
  <c r="C948" i="5"/>
  <c r="C949" i="5"/>
  <c r="C950" i="5"/>
  <c r="C951" i="5"/>
  <c r="V951" i="5" s="1"/>
  <c r="E951" i="5" s="1"/>
  <c r="X951" i="5" s="1"/>
  <c r="C952" i="5"/>
  <c r="V952" i="5" s="1"/>
  <c r="E952" i="5" s="1"/>
  <c r="X952" i="5" s="1"/>
  <c r="C953" i="5"/>
  <c r="C954" i="5"/>
  <c r="C955" i="5"/>
  <c r="C956" i="5"/>
  <c r="C957" i="5"/>
  <c r="C958" i="5"/>
  <c r="C959" i="5"/>
  <c r="V959" i="5" s="1"/>
  <c r="E959" i="5" s="1"/>
  <c r="X959" i="5" s="1"/>
  <c r="C960" i="5"/>
  <c r="V960" i="5" s="1"/>
  <c r="E960" i="5" s="1"/>
  <c r="X960" i="5" s="1"/>
  <c r="C961" i="5"/>
  <c r="C962" i="5"/>
  <c r="C963" i="5"/>
  <c r="C964" i="5"/>
  <c r="C965" i="5"/>
  <c r="C966" i="5"/>
  <c r="C967" i="5"/>
  <c r="V967" i="5" s="1"/>
  <c r="E967" i="5" s="1"/>
  <c r="X967" i="5" s="1"/>
  <c r="C968" i="5"/>
  <c r="V968" i="5" s="1"/>
  <c r="E968" i="5" s="1"/>
  <c r="X968" i="5" s="1"/>
  <c r="C969" i="5"/>
  <c r="C970" i="5"/>
  <c r="C971" i="5"/>
  <c r="C972" i="5"/>
  <c r="C973" i="5"/>
  <c r="C974" i="5"/>
  <c r="C975" i="5"/>
  <c r="V975" i="5" s="1"/>
  <c r="E975" i="5" s="1"/>
  <c r="X975" i="5" s="1"/>
  <c r="C976" i="5"/>
  <c r="V976" i="5" s="1"/>
  <c r="E976" i="5" s="1"/>
  <c r="X976" i="5" s="1"/>
  <c r="C977" i="5"/>
  <c r="C978" i="5"/>
  <c r="C979" i="5"/>
  <c r="C980" i="5"/>
  <c r="C981" i="5"/>
  <c r="C982" i="5"/>
  <c r="C983" i="5"/>
  <c r="V983" i="5" s="1"/>
  <c r="E983" i="5" s="1"/>
  <c r="X983" i="5" s="1"/>
  <c r="C984" i="5"/>
  <c r="V984" i="5" s="1"/>
  <c r="E984" i="5" s="1"/>
  <c r="X984" i="5" s="1"/>
  <c r="C985" i="5"/>
  <c r="C986" i="5"/>
  <c r="C987" i="5"/>
  <c r="C988" i="5"/>
  <c r="C989" i="5"/>
  <c r="C990" i="5"/>
  <c r="C991" i="5"/>
  <c r="V991" i="5" s="1"/>
  <c r="E991" i="5" s="1"/>
  <c r="X991" i="5" s="1"/>
  <c r="C992" i="5"/>
  <c r="V992" i="5" s="1"/>
  <c r="E992" i="5" s="1"/>
  <c r="X992" i="5" s="1"/>
  <c r="C993" i="5"/>
  <c r="C994" i="5"/>
  <c r="C995" i="5"/>
  <c r="C996" i="5"/>
  <c r="C997" i="5"/>
  <c r="C998" i="5"/>
  <c r="C999" i="5"/>
  <c r="V999" i="5" s="1"/>
  <c r="E999" i="5" s="1"/>
  <c r="X999" i="5" s="1"/>
  <c r="C1000" i="5"/>
  <c r="V1000" i="5" s="1"/>
  <c r="E1000" i="5" s="1"/>
  <c r="X1000" i="5" s="1"/>
  <c r="C1001" i="5"/>
  <c r="C1002" i="5"/>
  <c r="C1003" i="5"/>
  <c r="C1004" i="5"/>
  <c r="C1005" i="5"/>
  <c r="C1006" i="5"/>
  <c r="C1007" i="5"/>
  <c r="C1008" i="5"/>
  <c r="V1008" i="5" s="1"/>
  <c r="E1008" i="5" s="1"/>
  <c r="X1008" i="5" s="1"/>
  <c r="C1009" i="5"/>
  <c r="C1010" i="5"/>
  <c r="C1011" i="5"/>
  <c r="C1012" i="5"/>
  <c r="C1013" i="5"/>
  <c r="C1014" i="5"/>
  <c r="C1015" i="5"/>
  <c r="V1015" i="5" s="1"/>
  <c r="E1015" i="5" s="1"/>
  <c r="X1015" i="5" s="1"/>
  <c r="C1016" i="5"/>
  <c r="V1016" i="5" s="1"/>
  <c r="E1016" i="5" s="1"/>
  <c r="X1016" i="5" s="1"/>
  <c r="C1017" i="5"/>
  <c r="C1018" i="5"/>
  <c r="C1019" i="5"/>
  <c r="C1020" i="5"/>
  <c r="C1021" i="5"/>
  <c r="C1022" i="5"/>
  <c r="C1023" i="5"/>
  <c r="V1023" i="5" s="1"/>
  <c r="E1023" i="5" s="1"/>
  <c r="X1023" i="5" s="1"/>
  <c r="C1024" i="5"/>
  <c r="V1024" i="5" s="1"/>
  <c r="E1024" i="5" s="1"/>
  <c r="X1024" i="5" s="1"/>
  <c r="C1025" i="5"/>
  <c r="C1026" i="5"/>
  <c r="C1027" i="5"/>
  <c r="C1028" i="5"/>
  <c r="C1029" i="5"/>
  <c r="C1030" i="5"/>
  <c r="C1031" i="5"/>
  <c r="V1031" i="5" s="1"/>
  <c r="E1031" i="5" s="1"/>
  <c r="X1031" i="5" s="1"/>
  <c r="C1032" i="5"/>
  <c r="V1032" i="5" s="1"/>
  <c r="E1032" i="5" s="1"/>
  <c r="X1032" i="5" s="1"/>
  <c r="C1033" i="5"/>
  <c r="C1034" i="5"/>
  <c r="C1035" i="5"/>
  <c r="C1036" i="5"/>
  <c r="C1037" i="5"/>
  <c r="C1038" i="5"/>
  <c r="C1039" i="5"/>
  <c r="V1039" i="5" s="1"/>
  <c r="E1039" i="5" s="1"/>
  <c r="C1040" i="5"/>
  <c r="V1040" i="5" s="1"/>
  <c r="E1040" i="5" s="1"/>
  <c r="X1040" i="5" s="1"/>
  <c r="C1041" i="5"/>
  <c r="C1042" i="5"/>
  <c r="C1043" i="5"/>
  <c r="C1044" i="5"/>
  <c r="C1045" i="5"/>
  <c r="C1046" i="5"/>
  <c r="C1047" i="5"/>
  <c r="V1047" i="5" s="1"/>
  <c r="E1047" i="5" s="1"/>
  <c r="X1047" i="5" s="1"/>
  <c r="C1048" i="5"/>
  <c r="V1048" i="5" s="1"/>
  <c r="C1049" i="5"/>
  <c r="C1050" i="5"/>
  <c r="C1051" i="5"/>
  <c r="C1052" i="5"/>
  <c r="C1053" i="5"/>
  <c r="C1054" i="5"/>
  <c r="C1055" i="5"/>
  <c r="V1055" i="5" s="1"/>
  <c r="E1055" i="5" s="1"/>
  <c r="X1055" i="5" s="1"/>
  <c r="C1056" i="5"/>
  <c r="V1056" i="5" s="1"/>
  <c r="E1056" i="5" s="1"/>
  <c r="X1056" i="5" s="1"/>
  <c r="C1057" i="5"/>
  <c r="C1058" i="5"/>
  <c r="C1059" i="5"/>
  <c r="C1060" i="5"/>
  <c r="C1061" i="5"/>
  <c r="C1062" i="5"/>
  <c r="C1063" i="5"/>
  <c r="V1063" i="5" s="1"/>
  <c r="E1063" i="5" s="1"/>
  <c r="X1063" i="5" s="1"/>
  <c r="C1064" i="5"/>
  <c r="V1064" i="5" s="1"/>
  <c r="E1064" i="5" s="1"/>
  <c r="X1064" i="5" s="1"/>
  <c r="C1065" i="5"/>
  <c r="C1066" i="5"/>
  <c r="C1067" i="5"/>
  <c r="C1068" i="5"/>
  <c r="C1069" i="5"/>
  <c r="C1070" i="5"/>
  <c r="C1071" i="5"/>
  <c r="V1071" i="5" s="1"/>
  <c r="E1071" i="5" s="1"/>
  <c r="C1072" i="5"/>
  <c r="V1072" i="5" s="1"/>
  <c r="E1072" i="5" s="1"/>
  <c r="X1072" i="5" s="1"/>
  <c r="C1073" i="5"/>
  <c r="C1074" i="5"/>
  <c r="C1075" i="5"/>
  <c r="C1076" i="5"/>
  <c r="C1077" i="5"/>
  <c r="C1078" i="5"/>
  <c r="C1079" i="5"/>
  <c r="V1079" i="5" s="1"/>
  <c r="E1079" i="5" s="1"/>
  <c r="X1079" i="5" s="1"/>
  <c r="C1080" i="5"/>
  <c r="V1080" i="5" s="1"/>
  <c r="E1080" i="5" s="1"/>
  <c r="X1080" i="5" s="1"/>
  <c r="C1081" i="5"/>
  <c r="C1082" i="5"/>
  <c r="C1083" i="5"/>
  <c r="C1084" i="5"/>
  <c r="C1085" i="5"/>
  <c r="C1086" i="5"/>
  <c r="C1087" i="5"/>
  <c r="V1087" i="5" s="1"/>
  <c r="E1087" i="5" s="1"/>
  <c r="X1087" i="5" s="1"/>
  <c r="C1088" i="5"/>
  <c r="V1088" i="5" s="1"/>
  <c r="E1088" i="5" s="1"/>
  <c r="X1088" i="5" s="1"/>
  <c r="C1089" i="5"/>
  <c r="C1090" i="5"/>
  <c r="C1091" i="5"/>
  <c r="C1092" i="5"/>
  <c r="C1093" i="5"/>
  <c r="C1094" i="5"/>
  <c r="C1095" i="5"/>
  <c r="V1095" i="5" s="1"/>
  <c r="E1095" i="5" s="1"/>
  <c r="X1095" i="5" s="1"/>
  <c r="C1096" i="5"/>
  <c r="V1096" i="5" s="1"/>
  <c r="E1096" i="5" s="1"/>
  <c r="X1096" i="5" s="1"/>
  <c r="C1097" i="5"/>
  <c r="C1098" i="5"/>
  <c r="C1099" i="5"/>
  <c r="C1100" i="5"/>
  <c r="C1101" i="5"/>
  <c r="C1102" i="5"/>
  <c r="C1103" i="5"/>
  <c r="C1104" i="5"/>
  <c r="V1104" i="5" s="1"/>
  <c r="E1104" i="5" s="1"/>
  <c r="X1104" i="5" s="1"/>
  <c r="C1105" i="5"/>
  <c r="C1106" i="5"/>
  <c r="C1107" i="5"/>
  <c r="C1108" i="5"/>
  <c r="C1109" i="5"/>
  <c r="C1110" i="5"/>
  <c r="C1111" i="5"/>
  <c r="V1111" i="5" s="1"/>
  <c r="E1111" i="5" s="1"/>
  <c r="X1111" i="5" s="1"/>
  <c r="C1112" i="5"/>
  <c r="V1112" i="5" s="1"/>
  <c r="E1112" i="5" s="1"/>
  <c r="X1112" i="5" s="1"/>
  <c r="C1113" i="5"/>
  <c r="C1114" i="5"/>
  <c r="C1115" i="5"/>
  <c r="C1116" i="5"/>
  <c r="C1117" i="5"/>
  <c r="C1118" i="5"/>
  <c r="C1119" i="5"/>
  <c r="V1119" i="5" s="1"/>
  <c r="E1119" i="5" s="1"/>
  <c r="X1119" i="5" s="1"/>
  <c r="C1120" i="5"/>
  <c r="V1120" i="5" s="1"/>
  <c r="E1120" i="5" s="1"/>
  <c r="X1120" i="5" s="1"/>
  <c r="C1121" i="5"/>
  <c r="C1122" i="5"/>
  <c r="C1123" i="5"/>
  <c r="C1124" i="5"/>
  <c r="C1125" i="5"/>
  <c r="C1126" i="5"/>
  <c r="C1127" i="5"/>
  <c r="V1127" i="5" s="1"/>
  <c r="E1127" i="5" s="1"/>
  <c r="X1127" i="5" s="1"/>
  <c r="C1128" i="5"/>
  <c r="V1128" i="5" s="1"/>
  <c r="E1128" i="5" s="1"/>
  <c r="X1128" i="5" s="1"/>
  <c r="C1129" i="5"/>
  <c r="C1130" i="5"/>
  <c r="C1131" i="5"/>
  <c r="C1132" i="5"/>
  <c r="C1133" i="5"/>
  <c r="C1134" i="5"/>
  <c r="C1135" i="5"/>
  <c r="V1135" i="5" s="1"/>
  <c r="E1135" i="5" s="1"/>
  <c r="X1135" i="5" s="1"/>
  <c r="C1136" i="5"/>
  <c r="V1136" i="5" s="1"/>
  <c r="E1136" i="5" s="1"/>
  <c r="X1136" i="5" s="1"/>
  <c r="C1137" i="5"/>
  <c r="C1138" i="5"/>
  <c r="C1139" i="5"/>
  <c r="C1140" i="5"/>
  <c r="C1141" i="5"/>
  <c r="C1142" i="5"/>
  <c r="C1143" i="5"/>
  <c r="V1143" i="5" s="1"/>
  <c r="C1144" i="5"/>
  <c r="V1144" i="5" s="1"/>
  <c r="E1144" i="5" s="1"/>
  <c r="X1144" i="5" s="1"/>
  <c r="C1145" i="5"/>
  <c r="C1146" i="5"/>
  <c r="C1147" i="5"/>
  <c r="C1148" i="5"/>
  <c r="C1149" i="5"/>
  <c r="C1150" i="5"/>
  <c r="C1151" i="5"/>
  <c r="V1151" i="5" s="1"/>
  <c r="E1151" i="5" s="1"/>
  <c r="X1151" i="5" s="1"/>
  <c r="C1152" i="5"/>
  <c r="V1152" i="5" s="1"/>
  <c r="E1152" i="5" s="1"/>
  <c r="X1152" i="5" s="1"/>
  <c r="C1153" i="5"/>
  <c r="C1154" i="5"/>
  <c r="C1155" i="5"/>
  <c r="C1156" i="5"/>
  <c r="C1157" i="5"/>
  <c r="C1158" i="5"/>
  <c r="C1159" i="5"/>
  <c r="V1159" i="5" s="1"/>
  <c r="E1159" i="5" s="1"/>
  <c r="X1159" i="5" s="1"/>
  <c r="C1160" i="5"/>
  <c r="V1160" i="5" s="1"/>
  <c r="C1161" i="5"/>
  <c r="C1162" i="5"/>
  <c r="C1163" i="5"/>
  <c r="C1164" i="5"/>
  <c r="C1165" i="5"/>
  <c r="C1166" i="5"/>
  <c r="C1167" i="5"/>
  <c r="V1167" i="5" s="1"/>
  <c r="E1167" i="5" s="1"/>
  <c r="X1167" i="5" s="1"/>
  <c r="C1168" i="5"/>
  <c r="V1168" i="5" s="1"/>
  <c r="E1168" i="5" s="1"/>
  <c r="X1168" i="5" s="1"/>
  <c r="C1169" i="5"/>
  <c r="C1170" i="5"/>
  <c r="C1171" i="5"/>
  <c r="C1172" i="5"/>
  <c r="C1173" i="5"/>
  <c r="C1174" i="5"/>
  <c r="C1175" i="5"/>
  <c r="V1175" i="5" s="1"/>
  <c r="C1176" i="5"/>
  <c r="V1176" i="5" s="1"/>
  <c r="E1176" i="5" s="1"/>
  <c r="X1176" i="5" s="1"/>
  <c r="C1177" i="5"/>
  <c r="C1178" i="5"/>
  <c r="C1179" i="5"/>
  <c r="C1180" i="5"/>
  <c r="C1181" i="5"/>
  <c r="C1182" i="5"/>
  <c r="C1183" i="5"/>
  <c r="V1183" i="5" s="1"/>
  <c r="E1183" i="5" s="1"/>
  <c r="X1183" i="5" s="1"/>
  <c r="C1184" i="5"/>
  <c r="V1184" i="5" s="1"/>
  <c r="E1184" i="5" s="1"/>
  <c r="X1184" i="5" s="1"/>
  <c r="C1185" i="5"/>
  <c r="C1186" i="5"/>
  <c r="C1187" i="5"/>
  <c r="C1188" i="5"/>
  <c r="C1189" i="5"/>
  <c r="C1190" i="5"/>
  <c r="C1191" i="5"/>
  <c r="V1191" i="5" s="1"/>
  <c r="C1192" i="5"/>
  <c r="V1192" i="5" s="1"/>
  <c r="E1192" i="5" s="1"/>
  <c r="X1192" i="5" s="1"/>
  <c r="C1193" i="5"/>
  <c r="C1194" i="5"/>
  <c r="C1195" i="5"/>
  <c r="C1196" i="5"/>
  <c r="C1197" i="5"/>
  <c r="C1198" i="5"/>
  <c r="C1199" i="5"/>
  <c r="V1199" i="5" s="1"/>
  <c r="E1199" i="5" s="1"/>
  <c r="X1199" i="5" s="1"/>
  <c r="C1200" i="5"/>
  <c r="V1200" i="5" s="1"/>
  <c r="E1200" i="5" s="1"/>
  <c r="X1200" i="5" s="1"/>
  <c r="C1201" i="5"/>
  <c r="C1202" i="5"/>
  <c r="C1203" i="5"/>
  <c r="C1204" i="5"/>
  <c r="C1205" i="5"/>
  <c r="C1206" i="5"/>
  <c r="C1207" i="5"/>
  <c r="V1207" i="5" s="1"/>
  <c r="E1207" i="5" s="1"/>
  <c r="X1207" i="5" s="1"/>
  <c r="C1208" i="5"/>
  <c r="V1208" i="5" s="1"/>
  <c r="E1208" i="5" s="1"/>
  <c r="X1208" i="5" s="1"/>
  <c r="C1209" i="5"/>
  <c r="C1210" i="5"/>
  <c r="C1211" i="5"/>
  <c r="C1212" i="5"/>
  <c r="C1213" i="5"/>
  <c r="C1214" i="5"/>
  <c r="C1215" i="5"/>
  <c r="V1215" i="5" s="1"/>
  <c r="C1216" i="5"/>
  <c r="V1216" i="5" s="1"/>
  <c r="E1216" i="5" s="1"/>
  <c r="X1216" i="5" s="1"/>
  <c r="C1217" i="5"/>
  <c r="C1218" i="5"/>
  <c r="C1219" i="5"/>
  <c r="C1220" i="5"/>
  <c r="C1221" i="5"/>
  <c r="C1222" i="5"/>
  <c r="C1223" i="5"/>
  <c r="V1223" i="5" s="1"/>
  <c r="E1223" i="5" s="1"/>
  <c r="X1223" i="5" s="1"/>
  <c r="C1224" i="5"/>
  <c r="V1224" i="5" s="1"/>
  <c r="E1224" i="5" s="1"/>
  <c r="X1224" i="5" s="1"/>
  <c r="C1225" i="5"/>
  <c r="C1226" i="5"/>
  <c r="C1227" i="5"/>
  <c r="C1228" i="5"/>
  <c r="C1229" i="5"/>
  <c r="C1230" i="5"/>
  <c r="C1231" i="5"/>
  <c r="V1231" i="5" s="1"/>
  <c r="E1231" i="5" s="1"/>
  <c r="X1231" i="5" s="1"/>
  <c r="C1232" i="5"/>
  <c r="V1232" i="5" s="1"/>
  <c r="E1232" i="5" s="1"/>
  <c r="X1232" i="5" s="1"/>
  <c r="C1233" i="5"/>
  <c r="C1234" i="5"/>
  <c r="C1235" i="5"/>
  <c r="C1236" i="5"/>
  <c r="C1237" i="5"/>
  <c r="C1238" i="5"/>
  <c r="C1239" i="5"/>
  <c r="V1239" i="5" s="1"/>
  <c r="E1239" i="5" s="1"/>
  <c r="X1239" i="5" s="1"/>
  <c r="C1240" i="5"/>
  <c r="V1240" i="5" s="1"/>
  <c r="E1240" i="5" s="1"/>
  <c r="X1240" i="5" s="1"/>
  <c r="C1241" i="5"/>
  <c r="C1242" i="5"/>
  <c r="C1243" i="5"/>
  <c r="C1244" i="5"/>
  <c r="C1245" i="5"/>
  <c r="C1246" i="5"/>
  <c r="C1247" i="5"/>
  <c r="V1247" i="5" s="1"/>
  <c r="E1247" i="5" s="1"/>
  <c r="X1247" i="5" s="1"/>
  <c r="C1248" i="5"/>
  <c r="V1248" i="5" s="1"/>
  <c r="E1248" i="5" s="1"/>
  <c r="X1248" i="5" s="1"/>
  <c r="C1249" i="5"/>
  <c r="C1250" i="5"/>
  <c r="C1251" i="5"/>
  <c r="C1252" i="5"/>
  <c r="C1253" i="5"/>
  <c r="C1254" i="5"/>
  <c r="C1255" i="5"/>
  <c r="V1255" i="5" s="1"/>
  <c r="C1256" i="5"/>
  <c r="V1256" i="5" s="1"/>
  <c r="E1256" i="5" s="1"/>
  <c r="X1256" i="5" s="1"/>
  <c r="C1257" i="5"/>
  <c r="C1258" i="5"/>
  <c r="C1259" i="5"/>
  <c r="C1260" i="5"/>
  <c r="C1261" i="5"/>
  <c r="C1262" i="5"/>
  <c r="C1263" i="5"/>
  <c r="V1263" i="5" s="1"/>
  <c r="E1263" i="5" s="1"/>
  <c r="X1263" i="5" s="1"/>
  <c r="C1264" i="5"/>
  <c r="V1264" i="5" s="1"/>
  <c r="E1264" i="5" s="1"/>
  <c r="X1264" i="5" s="1"/>
  <c r="C1265" i="5"/>
  <c r="C1266" i="5"/>
  <c r="C1267" i="5"/>
  <c r="C1268" i="5"/>
  <c r="C1269" i="5"/>
  <c r="C1270" i="5"/>
  <c r="C1271" i="5"/>
  <c r="V1271" i="5" s="1"/>
  <c r="E1271" i="5" s="1"/>
  <c r="C1272" i="5"/>
  <c r="V1272" i="5" s="1"/>
  <c r="E1272" i="5" s="1"/>
  <c r="X1272" i="5" s="1"/>
  <c r="C1273" i="5"/>
  <c r="C1274" i="5"/>
  <c r="C1275" i="5"/>
  <c r="C1276" i="5"/>
  <c r="C1277" i="5"/>
  <c r="C1278" i="5"/>
  <c r="C1279" i="5"/>
  <c r="V1279" i="5" s="1"/>
  <c r="E1279" i="5" s="1"/>
  <c r="X1279" i="5" s="1"/>
  <c r="C1280" i="5"/>
  <c r="V1280" i="5" s="1"/>
  <c r="E1280" i="5" s="1"/>
  <c r="X1280" i="5" s="1"/>
  <c r="C1281" i="5"/>
  <c r="C1282" i="5"/>
  <c r="C1283" i="5"/>
  <c r="C1284" i="5"/>
  <c r="C1285" i="5"/>
  <c r="C1286" i="5"/>
  <c r="C1287" i="5"/>
  <c r="V1287" i="5" s="1"/>
  <c r="C1288" i="5"/>
  <c r="V1288" i="5" s="1"/>
  <c r="E1288" i="5" s="1"/>
  <c r="X1288" i="5" s="1"/>
  <c r="C1289" i="5"/>
  <c r="C1290" i="5"/>
  <c r="C1291" i="5"/>
  <c r="C1292" i="5"/>
  <c r="C1293" i="5"/>
  <c r="C1294" i="5"/>
  <c r="C1295" i="5"/>
  <c r="V1295" i="5" s="1"/>
  <c r="E1295" i="5" s="1"/>
  <c r="X1295" i="5" s="1"/>
  <c r="C1296" i="5"/>
  <c r="V1296" i="5" s="1"/>
  <c r="C1297" i="5"/>
  <c r="C1298" i="5"/>
  <c r="C1299" i="5"/>
  <c r="C1300" i="5"/>
  <c r="C1301" i="5"/>
  <c r="C1302" i="5"/>
  <c r="C1303" i="5"/>
  <c r="V1303" i="5" s="1"/>
  <c r="E1303" i="5" s="1"/>
  <c r="X1303" i="5" s="1"/>
  <c r="C1304" i="5"/>
  <c r="V1304" i="5" s="1"/>
  <c r="E1304" i="5" s="1"/>
  <c r="X1304" i="5" s="1"/>
  <c r="C1305" i="5"/>
  <c r="C1306" i="5"/>
  <c r="C1307" i="5"/>
  <c r="C1308" i="5"/>
  <c r="C1309" i="5"/>
  <c r="C1310" i="5"/>
  <c r="C1311" i="5"/>
  <c r="V1311" i="5" s="1"/>
  <c r="E1311" i="5" s="1"/>
  <c r="C1312" i="5"/>
  <c r="V1312" i="5" s="1"/>
  <c r="E1312" i="5" s="1"/>
  <c r="X1312" i="5" s="1"/>
  <c r="C1313" i="5"/>
  <c r="C1314" i="5"/>
  <c r="C1315" i="5"/>
  <c r="C1316" i="5"/>
  <c r="C1317" i="5"/>
  <c r="C1318" i="5"/>
  <c r="C1319" i="5"/>
  <c r="V1319" i="5" s="1"/>
  <c r="C1320" i="5"/>
  <c r="V1320" i="5" s="1"/>
  <c r="E1320" i="5" s="1"/>
  <c r="X1320" i="5" s="1"/>
  <c r="C1321" i="5"/>
  <c r="C1322" i="5"/>
  <c r="C1323" i="5"/>
  <c r="C1324" i="5"/>
  <c r="C1325" i="5"/>
  <c r="C1326" i="5"/>
  <c r="C1327" i="5"/>
  <c r="V1327" i="5" s="1"/>
  <c r="E1327" i="5" s="1"/>
  <c r="C1328" i="5"/>
  <c r="V1328" i="5" s="1"/>
  <c r="E1328" i="5" s="1"/>
  <c r="X1328" i="5" s="1"/>
  <c r="C1329" i="5"/>
  <c r="C1330" i="5"/>
  <c r="C1331" i="5"/>
  <c r="C1332" i="5"/>
  <c r="C1333" i="5"/>
  <c r="C1334" i="5"/>
  <c r="C1335" i="5"/>
  <c r="C1336" i="5"/>
  <c r="V1336" i="5" s="1"/>
  <c r="E1336" i="5" s="1"/>
  <c r="X1336" i="5" s="1"/>
  <c r="C1337" i="5"/>
  <c r="C1338" i="5"/>
  <c r="C1339" i="5"/>
  <c r="C1340" i="5"/>
  <c r="C1341" i="5"/>
  <c r="C1342" i="5"/>
  <c r="C1343" i="5"/>
  <c r="C1344" i="5"/>
  <c r="V1344" i="5" s="1"/>
  <c r="E1344" i="5" s="1"/>
  <c r="X1344" i="5" s="1"/>
  <c r="C1345" i="5"/>
  <c r="C1346" i="5"/>
  <c r="C1347" i="5"/>
  <c r="C1348" i="5"/>
  <c r="C1349" i="5"/>
  <c r="C1350" i="5"/>
  <c r="C1351" i="5"/>
  <c r="C1352" i="5"/>
  <c r="V1352" i="5" s="1"/>
  <c r="E1352" i="5" s="1"/>
  <c r="X1352" i="5" s="1"/>
  <c r="C1353" i="5"/>
  <c r="C1354" i="5"/>
  <c r="C1355" i="5"/>
  <c r="C1356" i="5"/>
  <c r="C1357" i="5"/>
  <c r="C1358" i="5"/>
  <c r="C1359" i="5"/>
  <c r="C1360" i="5"/>
  <c r="V1360" i="5" s="1"/>
  <c r="C1361" i="5"/>
  <c r="C1362" i="5"/>
  <c r="C1363" i="5"/>
  <c r="C1364" i="5"/>
  <c r="C1365" i="5"/>
  <c r="C1366" i="5"/>
  <c r="C1367" i="5"/>
  <c r="C1368" i="5"/>
  <c r="V1368" i="5" s="1"/>
  <c r="E1368" i="5" s="1"/>
  <c r="X1368" i="5" s="1"/>
  <c r="C1369" i="5"/>
  <c r="C1370" i="5"/>
  <c r="C1371" i="5"/>
  <c r="C1372" i="5"/>
  <c r="C1373" i="5"/>
  <c r="C1374" i="5"/>
  <c r="C1375" i="5"/>
  <c r="C1376" i="5"/>
  <c r="V1376" i="5" s="1"/>
  <c r="E1376" i="5" s="1"/>
  <c r="X1376" i="5" s="1"/>
  <c r="C1377" i="5"/>
  <c r="C1378" i="5"/>
  <c r="C1379" i="5"/>
  <c r="C1380" i="5"/>
  <c r="C1381" i="5"/>
  <c r="C1382" i="5"/>
  <c r="C1383" i="5"/>
  <c r="C1384" i="5"/>
  <c r="V1384" i="5" s="1"/>
  <c r="E1384" i="5" s="1"/>
  <c r="X1384" i="5" s="1"/>
  <c r="C1385" i="5"/>
  <c r="C1386" i="5"/>
  <c r="C1387" i="5"/>
  <c r="C1388" i="5"/>
  <c r="C1389" i="5"/>
  <c r="C1390" i="5"/>
  <c r="C1391" i="5"/>
  <c r="C1392" i="5"/>
  <c r="V1392" i="5" s="1"/>
  <c r="E1392" i="5" s="1"/>
  <c r="X1392" i="5" s="1"/>
  <c r="C1393" i="5"/>
  <c r="C1394" i="5"/>
  <c r="C1395" i="5"/>
  <c r="C1396" i="5"/>
  <c r="C1397" i="5"/>
  <c r="C1398" i="5"/>
  <c r="C1399" i="5"/>
  <c r="C1400" i="5"/>
  <c r="V1400" i="5" s="1"/>
  <c r="E1400" i="5" s="1"/>
  <c r="X1400" i="5" s="1"/>
  <c r="C1401" i="5"/>
  <c r="C1402" i="5"/>
  <c r="C1403" i="5"/>
  <c r="C1404" i="5"/>
  <c r="C1405" i="5"/>
  <c r="C1406" i="5"/>
  <c r="C1407" i="5"/>
  <c r="C1408" i="5"/>
  <c r="V1408" i="5" s="1"/>
  <c r="E1408" i="5" s="1"/>
  <c r="X1408" i="5" s="1"/>
  <c r="C1409" i="5"/>
  <c r="C1410" i="5"/>
  <c r="C1411" i="5"/>
  <c r="C1412" i="5"/>
  <c r="C1413" i="5"/>
  <c r="C1414" i="5"/>
  <c r="C1415" i="5"/>
  <c r="C1416" i="5"/>
  <c r="V1416" i="5" s="1"/>
  <c r="E1416" i="5" s="1"/>
  <c r="X1416" i="5" s="1"/>
  <c r="C1417" i="5"/>
  <c r="C1418" i="5"/>
  <c r="C1419" i="5"/>
  <c r="C1420" i="5"/>
  <c r="C1421" i="5"/>
  <c r="C1422" i="5"/>
  <c r="C1423" i="5"/>
  <c r="C1424" i="5"/>
  <c r="V1424" i="5" s="1"/>
  <c r="C1425" i="5"/>
  <c r="C1426" i="5"/>
  <c r="C1427" i="5"/>
  <c r="C1428" i="5"/>
  <c r="C1429" i="5"/>
  <c r="C1430" i="5"/>
  <c r="C1431" i="5"/>
  <c r="C1432" i="5"/>
  <c r="V1432" i="5" s="1"/>
  <c r="E1432" i="5" s="1"/>
  <c r="X1432" i="5" s="1"/>
  <c r="C1433" i="5"/>
  <c r="C1434" i="5"/>
  <c r="C1435" i="5"/>
  <c r="C1436" i="5"/>
  <c r="C1437" i="5"/>
  <c r="C1438" i="5"/>
  <c r="C1439" i="5"/>
  <c r="C1440" i="5"/>
  <c r="V1440" i="5" s="1"/>
  <c r="E1440" i="5" s="1"/>
  <c r="X1440" i="5" s="1"/>
  <c r="C1441" i="5"/>
  <c r="C1442" i="5"/>
  <c r="C1443" i="5"/>
  <c r="C1444" i="5"/>
  <c r="C1445" i="5"/>
  <c r="C1446" i="5"/>
  <c r="C1447" i="5"/>
  <c r="C1448" i="5"/>
  <c r="V1448" i="5" s="1"/>
  <c r="C1449" i="5"/>
  <c r="C1450" i="5"/>
  <c r="C1451" i="5"/>
  <c r="C1452" i="5"/>
  <c r="C1453" i="5"/>
  <c r="C1454" i="5"/>
  <c r="C1455" i="5"/>
  <c r="C1456" i="5"/>
  <c r="V1456" i="5" s="1"/>
  <c r="E1456" i="5" s="1"/>
  <c r="X1456" i="5" s="1"/>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V1520" i="5" s="1"/>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V1584" i="5" s="1"/>
  <c r="E1584" i="5" s="1"/>
  <c r="X1584" i="5" s="1"/>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V1792" i="5" s="1"/>
  <c r="E1792" i="5" s="1"/>
  <c r="X1792" i="5" s="1"/>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V1944" i="5" s="1"/>
  <c r="E1944" i="5" s="1"/>
  <c r="X1944" i="5" s="1"/>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V2000" i="5" s="1"/>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V2192" i="5" s="1"/>
  <c r="E2192" i="5" s="1"/>
  <c r="X2192" i="5" s="1"/>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V2272" i="5" s="1"/>
  <c r="E2272" i="5" s="1"/>
  <c r="X2272" i="5" s="1"/>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V2320" i="5" s="1"/>
  <c r="E2320" i="5" s="1"/>
  <c r="X2320" i="5" s="1"/>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V2384" i="5" s="1"/>
  <c r="E2384" i="5" s="1"/>
  <c r="X2384" i="5" s="1"/>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V2407" i="5" s="1"/>
  <c r="E2407" i="5" s="1"/>
  <c r="X2407" i="5" s="1"/>
  <c r="C2408" i="5"/>
  <c r="C2409" i="5"/>
  <c r="C2410" i="5"/>
  <c r="C2411" i="5"/>
  <c r="C2412" i="5"/>
  <c r="C2413" i="5"/>
  <c r="C2414" i="5"/>
  <c r="C2415" i="5"/>
  <c r="V2415" i="5" s="1"/>
  <c r="E2415" i="5" s="1"/>
  <c r="X2415" i="5" s="1"/>
  <c r="C2416" i="5"/>
  <c r="C2417" i="5"/>
  <c r="C2418" i="5"/>
  <c r="C2419" i="5"/>
  <c r="C2420" i="5"/>
  <c r="C2421" i="5"/>
  <c r="C2422" i="5"/>
  <c r="C2423" i="5"/>
  <c r="V2423" i="5" s="1"/>
  <c r="E2423" i="5" s="1"/>
  <c r="X2423" i="5" s="1"/>
  <c r="C2424" i="5"/>
  <c r="C2425" i="5"/>
  <c r="C2426" i="5"/>
  <c r="C2427" i="5"/>
  <c r="C2428" i="5"/>
  <c r="C2429" i="5"/>
  <c r="C2430" i="5"/>
  <c r="C2431" i="5"/>
  <c r="V2431" i="5" s="1"/>
  <c r="E2431" i="5" s="1"/>
  <c r="C2432" i="5"/>
  <c r="C2433" i="5"/>
  <c r="C2434" i="5"/>
  <c r="C2435" i="5"/>
  <c r="C2436" i="5"/>
  <c r="C2437" i="5"/>
  <c r="C2438" i="5"/>
  <c r="C2439" i="5"/>
  <c r="V2439" i="5" s="1"/>
  <c r="E2439" i="5" s="1"/>
  <c r="X2439" i="5" s="1"/>
  <c r="C2440" i="5"/>
  <c r="C2441" i="5"/>
  <c r="C2442" i="5"/>
  <c r="C2443" i="5"/>
  <c r="C2444" i="5"/>
  <c r="C2445" i="5"/>
  <c r="C2446" i="5"/>
  <c r="C2447" i="5"/>
  <c r="V2447" i="5" s="1"/>
  <c r="E2447" i="5" s="1"/>
  <c r="X2447" i="5" s="1"/>
  <c r="C2448" i="5"/>
  <c r="C2449" i="5"/>
  <c r="C2450" i="5"/>
  <c r="C2451" i="5"/>
  <c r="C2452" i="5"/>
  <c r="C2453" i="5"/>
  <c r="C2454" i="5"/>
  <c r="C2455" i="5"/>
  <c r="V2455" i="5" s="1"/>
  <c r="C2456" i="5"/>
  <c r="C2457" i="5"/>
  <c r="C2458" i="5"/>
  <c r="C2459" i="5"/>
  <c r="C2460" i="5"/>
  <c r="C2461" i="5"/>
  <c r="C2462" i="5"/>
  <c r="C2463" i="5"/>
  <c r="V2463" i="5" s="1"/>
  <c r="C2464" i="5"/>
  <c r="C2465" i="5"/>
  <c r="C2466" i="5"/>
  <c r="C2467" i="5"/>
  <c r="C2468" i="5"/>
  <c r="C2469" i="5"/>
  <c r="C2470" i="5"/>
  <c r="C2471" i="5"/>
  <c r="V2471" i="5" s="1"/>
  <c r="E2471" i="5" s="1"/>
  <c r="X2471" i="5" s="1"/>
  <c r="C2472" i="5"/>
  <c r="C2473" i="5"/>
  <c r="C2474" i="5"/>
  <c r="C2475" i="5"/>
  <c r="C2476" i="5"/>
  <c r="C2477" i="5"/>
  <c r="C2478" i="5"/>
  <c r="C2479" i="5"/>
  <c r="V2479" i="5" s="1"/>
  <c r="E2479" i="5" s="1"/>
  <c r="X2479" i="5" s="1"/>
  <c r="C2480" i="5"/>
  <c r="C2481" i="5"/>
  <c r="C2482" i="5"/>
  <c r="C2483" i="5"/>
  <c r="C2484" i="5"/>
  <c r="C2485" i="5"/>
  <c r="C2486" i="5"/>
  <c r="C2487" i="5"/>
  <c r="V2487" i="5" s="1"/>
  <c r="E2487" i="5" s="1"/>
  <c r="X2487" i="5" s="1"/>
  <c r="C2488" i="5"/>
  <c r="C2489" i="5"/>
  <c r="C2490" i="5"/>
  <c r="C2491" i="5"/>
  <c r="C2492" i="5"/>
  <c r="C2493" i="5"/>
  <c r="C2494" i="5"/>
  <c r="C2495" i="5"/>
  <c r="V2495" i="5" s="1"/>
  <c r="E2495" i="5" s="1"/>
  <c r="C2496" i="5"/>
  <c r="C2497" i="5"/>
  <c r="C2498" i="5"/>
  <c r="C2499" i="5"/>
  <c r="C2500" i="5"/>
  <c r="C2501" i="5"/>
  <c r="C2502" i="5"/>
  <c r="C2503" i="5"/>
  <c r="V2503" i="5" s="1"/>
  <c r="E2503" i="5" s="1"/>
  <c r="C2504" i="5"/>
  <c r="D4" i="5"/>
  <c r="E4" i="5"/>
  <c r="V33" i="5"/>
  <c r="E33" i="5" s="1"/>
  <c r="X33" i="5" s="1"/>
  <c r="V34" i="5"/>
  <c r="E34" i="5" s="1"/>
  <c r="V35" i="5"/>
  <c r="E35" i="5" s="1"/>
  <c r="X35" i="5" s="1"/>
  <c r="V36" i="5"/>
  <c r="V37" i="5"/>
  <c r="E37" i="5" s="1"/>
  <c r="X37" i="5" s="1"/>
  <c r="V38" i="5"/>
  <c r="E38" i="5" s="1"/>
  <c r="X38" i="5" s="1"/>
  <c r="V41" i="5"/>
  <c r="E41" i="5" s="1"/>
  <c r="X41" i="5" s="1"/>
  <c r="V42" i="5"/>
  <c r="E42" i="5" s="1"/>
  <c r="X42" i="5" s="1"/>
  <c r="V43" i="5"/>
  <c r="E43" i="5" s="1"/>
  <c r="V44" i="5"/>
  <c r="E44" i="5" s="1"/>
  <c r="X44" i="5" s="1"/>
  <c r="V45" i="5"/>
  <c r="E45" i="5" s="1"/>
  <c r="X45" i="5" s="1"/>
  <c r="V46" i="5"/>
  <c r="E46" i="5" s="1"/>
  <c r="X46" i="5" s="1"/>
  <c r="V49" i="5"/>
  <c r="E49" i="5" s="1"/>
  <c r="X49" i="5" s="1"/>
  <c r="V50" i="5"/>
  <c r="E50" i="5" s="1"/>
  <c r="X50" i="5" s="1"/>
  <c r="V51" i="5"/>
  <c r="E51" i="5" s="1"/>
  <c r="X51" i="5" s="1"/>
  <c r="V52" i="5"/>
  <c r="E52" i="5" s="1"/>
  <c r="X52" i="5" s="1"/>
  <c r="V53" i="5"/>
  <c r="E53" i="5" s="1"/>
  <c r="X53" i="5" s="1"/>
  <c r="V54" i="5"/>
  <c r="E54" i="5" s="1"/>
  <c r="X54" i="5" s="1"/>
  <c r="V57" i="5"/>
  <c r="E57" i="5" s="1"/>
  <c r="X57" i="5" s="1"/>
  <c r="V58" i="5"/>
  <c r="E58" i="5" s="1"/>
  <c r="X58" i="5" s="1"/>
  <c r="V59" i="5"/>
  <c r="E59" i="5" s="1"/>
  <c r="X59" i="5" s="1"/>
  <c r="V60" i="5"/>
  <c r="E60" i="5" s="1"/>
  <c r="X60" i="5" s="1"/>
  <c r="V61" i="5"/>
  <c r="E61" i="5" s="1"/>
  <c r="X61" i="5" s="1"/>
  <c r="V62" i="5"/>
  <c r="E62" i="5" s="1"/>
  <c r="X62" i="5" s="1"/>
  <c r="V65" i="5"/>
  <c r="E65" i="5" s="1"/>
  <c r="X65" i="5" s="1"/>
  <c r="V66" i="5"/>
  <c r="E66" i="5" s="1"/>
  <c r="X66" i="5" s="1"/>
  <c r="V67" i="5"/>
  <c r="E67" i="5" s="1"/>
  <c r="X67" i="5" s="1"/>
  <c r="V68" i="5"/>
  <c r="V69" i="5"/>
  <c r="E69" i="5" s="1"/>
  <c r="X69" i="5" s="1"/>
  <c r="V70" i="5"/>
  <c r="E70" i="5" s="1"/>
  <c r="X70" i="5" s="1"/>
  <c r="V73" i="5"/>
  <c r="E73" i="5" s="1"/>
  <c r="X73" i="5" s="1"/>
  <c r="V74" i="5"/>
  <c r="E74" i="5" s="1"/>
  <c r="X74" i="5" s="1"/>
  <c r="V75" i="5"/>
  <c r="E75" i="5" s="1"/>
  <c r="X75" i="5" s="1"/>
  <c r="V76" i="5"/>
  <c r="E76" i="5" s="1"/>
  <c r="X76" i="5" s="1"/>
  <c r="V77" i="5"/>
  <c r="V78" i="5"/>
  <c r="E78" i="5" s="1"/>
  <c r="X78" i="5" s="1"/>
  <c r="V81" i="5"/>
  <c r="E81" i="5" s="1"/>
  <c r="X81" i="5" s="1"/>
  <c r="V82" i="5"/>
  <c r="E82" i="5" s="1"/>
  <c r="X82" i="5" s="1"/>
  <c r="V83" i="5"/>
  <c r="E83" i="5" s="1"/>
  <c r="X83" i="5" s="1"/>
  <c r="V84" i="5"/>
  <c r="E84" i="5" s="1"/>
  <c r="X84" i="5" s="1"/>
  <c r="V85" i="5"/>
  <c r="E85" i="5" s="1"/>
  <c r="X85" i="5" s="1"/>
  <c r="V86" i="5"/>
  <c r="E86" i="5" s="1"/>
  <c r="X86" i="5" s="1"/>
  <c r="V89" i="5"/>
  <c r="E89" i="5" s="1"/>
  <c r="X89" i="5" s="1"/>
  <c r="V90" i="5"/>
  <c r="E90" i="5" s="1"/>
  <c r="X90" i="5" s="1"/>
  <c r="V91" i="5"/>
  <c r="E91" i="5" s="1"/>
  <c r="X91" i="5" s="1"/>
  <c r="V92" i="5"/>
  <c r="E92" i="5" s="1"/>
  <c r="X92" i="5" s="1"/>
  <c r="V93" i="5"/>
  <c r="E93" i="5" s="1"/>
  <c r="X93" i="5" s="1"/>
  <c r="V94" i="5"/>
  <c r="E94" i="5" s="1"/>
  <c r="X94" i="5" s="1"/>
  <c r="V97" i="5"/>
  <c r="E97" i="5" s="1"/>
  <c r="X97" i="5" s="1"/>
  <c r="V98" i="5"/>
  <c r="E98" i="5" s="1"/>
  <c r="X98" i="5" s="1"/>
  <c r="V99" i="5"/>
  <c r="E99" i="5" s="1"/>
  <c r="X99" i="5" s="1"/>
  <c r="V100" i="5"/>
  <c r="E100" i="5" s="1"/>
  <c r="X100" i="5" s="1"/>
  <c r="V101" i="5"/>
  <c r="E101" i="5" s="1"/>
  <c r="X101" i="5" s="1"/>
  <c r="V102" i="5"/>
  <c r="E102" i="5" s="1"/>
  <c r="X102" i="5" s="1"/>
  <c r="V105" i="5"/>
  <c r="E105" i="5" s="1"/>
  <c r="X105" i="5" s="1"/>
  <c r="V106" i="5"/>
  <c r="E106" i="5" s="1"/>
  <c r="X106" i="5" s="1"/>
  <c r="V107" i="5"/>
  <c r="E107" i="5" s="1"/>
  <c r="X107" i="5" s="1"/>
  <c r="V108" i="5"/>
  <c r="E108" i="5" s="1"/>
  <c r="X108" i="5" s="1"/>
  <c r="V109" i="5"/>
  <c r="E109" i="5" s="1"/>
  <c r="X109" i="5" s="1"/>
  <c r="V110" i="5"/>
  <c r="E110" i="5" s="1"/>
  <c r="X110" i="5" s="1"/>
  <c r="V113" i="5"/>
  <c r="E113" i="5" s="1"/>
  <c r="X113" i="5" s="1"/>
  <c r="V114" i="5"/>
  <c r="E114" i="5" s="1"/>
  <c r="X114" i="5" s="1"/>
  <c r="V115" i="5"/>
  <c r="E115" i="5" s="1"/>
  <c r="V116" i="5"/>
  <c r="E116" i="5" s="1"/>
  <c r="X116" i="5" s="1"/>
  <c r="V117" i="5"/>
  <c r="E117" i="5"/>
  <c r="X117" i="5" s="1"/>
  <c r="V118" i="5"/>
  <c r="E118" i="5" s="1"/>
  <c r="X118" i="5" s="1"/>
  <c r="V121" i="5"/>
  <c r="E121" i="5" s="1"/>
  <c r="X121" i="5" s="1"/>
  <c r="V122" i="5"/>
  <c r="E122" i="5" s="1"/>
  <c r="X122" i="5" s="1"/>
  <c r="V123" i="5"/>
  <c r="E123" i="5" s="1"/>
  <c r="X123" i="5" s="1"/>
  <c r="V124" i="5"/>
  <c r="E124" i="5" s="1"/>
  <c r="X124" i="5" s="1"/>
  <c r="V125" i="5"/>
  <c r="V126" i="5"/>
  <c r="E126" i="5" s="1"/>
  <c r="X126" i="5" s="1"/>
  <c r="V129" i="5"/>
  <c r="E129" i="5" s="1"/>
  <c r="X129" i="5" s="1"/>
  <c r="V130" i="5"/>
  <c r="E130" i="5" s="1"/>
  <c r="X130" i="5" s="1"/>
  <c r="V131" i="5"/>
  <c r="E131" i="5" s="1"/>
  <c r="X131" i="5" s="1"/>
  <c r="V132" i="5"/>
  <c r="E132" i="5" s="1"/>
  <c r="X132" i="5" s="1"/>
  <c r="V133" i="5"/>
  <c r="E133" i="5" s="1"/>
  <c r="X133" i="5" s="1"/>
  <c r="V134" i="5"/>
  <c r="E134" i="5" s="1"/>
  <c r="V136" i="5"/>
  <c r="E136" i="5" s="1"/>
  <c r="X136" i="5" s="1"/>
  <c r="V137" i="5"/>
  <c r="E137" i="5" s="1"/>
  <c r="X137" i="5" s="1"/>
  <c r="V138" i="5"/>
  <c r="E138" i="5" s="1"/>
  <c r="X138" i="5" s="1"/>
  <c r="V139" i="5"/>
  <c r="E139" i="5" s="1"/>
  <c r="X139" i="5" s="1"/>
  <c r="V140" i="5"/>
  <c r="E140" i="5" s="1"/>
  <c r="X140" i="5" s="1"/>
  <c r="V141" i="5"/>
  <c r="E141" i="5" s="1"/>
  <c r="X141" i="5" s="1"/>
  <c r="V142" i="5"/>
  <c r="E142" i="5" s="1"/>
  <c r="X142" i="5" s="1"/>
  <c r="V145" i="5"/>
  <c r="E145" i="5" s="1"/>
  <c r="X145" i="5" s="1"/>
  <c r="V146" i="5"/>
  <c r="E146" i="5" s="1"/>
  <c r="X146" i="5" s="1"/>
  <c r="V147" i="5"/>
  <c r="E147" i="5" s="1"/>
  <c r="X147" i="5" s="1"/>
  <c r="V148" i="5"/>
  <c r="E148" i="5" s="1"/>
  <c r="X148" i="5" s="1"/>
  <c r="V149" i="5"/>
  <c r="E149" i="5" s="1"/>
  <c r="X149" i="5" s="1"/>
  <c r="V150" i="5"/>
  <c r="E150" i="5" s="1"/>
  <c r="X150" i="5" s="1"/>
  <c r="V153" i="5"/>
  <c r="E153" i="5" s="1"/>
  <c r="X153" i="5" s="1"/>
  <c r="V154" i="5"/>
  <c r="E154" i="5" s="1"/>
  <c r="X154" i="5" s="1"/>
  <c r="V155" i="5"/>
  <c r="E155" i="5" s="1"/>
  <c r="X155" i="5" s="1"/>
  <c r="V156" i="5"/>
  <c r="E156" i="5" s="1"/>
  <c r="X156" i="5" s="1"/>
  <c r="V157" i="5"/>
  <c r="E157" i="5" s="1"/>
  <c r="X157" i="5" s="1"/>
  <c r="V158" i="5"/>
  <c r="E158" i="5" s="1"/>
  <c r="X158" i="5" s="1"/>
  <c r="V161" i="5"/>
  <c r="E161" i="5" s="1"/>
  <c r="X161" i="5" s="1"/>
  <c r="V162" i="5"/>
  <c r="E162" i="5" s="1"/>
  <c r="X162" i="5" s="1"/>
  <c r="V163" i="5"/>
  <c r="E163" i="5" s="1"/>
  <c r="X163" i="5" s="1"/>
  <c r="V164" i="5"/>
  <c r="E164" i="5" s="1"/>
  <c r="X164" i="5" s="1"/>
  <c r="V165" i="5"/>
  <c r="E165" i="5"/>
  <c r="X165" i="5" s="1"/>
  <c r="V166" i="5"/>
  <c r="E166" i="5" s="1"/>
  <c r="X166" i="5" s="1"/>
  <c r="V169" i="5"/>
  <c r="E169" i="5" s="1"/>
  <c r="X169" i="5" s="1"/>
  <c r="V170" i="5"/>
  <c r="E170" i="5" s="1"/>
  <c r="X170" i="5" s="1"/>
  <c r="V171" i="5"/>
  <c r="E171" i="5" s="1"/>
  <c r="X171" i="5" s="1"/>
  <c r="V172" i="5"/>
  <c r="E172" i="5" s="1"/>
  <c r="X172" i="5" s="1"/>
  <c r="V173" i="5"/>
  <c r="E173" i="5" s="1"/>
  <c r="X173" i="5" s="1"/>
  <c r="V174" i="5"/>
  <c r="E174" i="5" s="1"/>
  <c r="X174" i="5" s="1"/>
  <c r="V177" i="5"/>
  <c r="E177" i="5" s="1"/>
  <c r="X177" i="5" s="1"/>
  <c r="V178" i="5"/>
  <c r="E178" i="5" s="1"/>
  <c r="X178" i="5" s="1"/>
  <c r="V179" i="5"/>
  <c r="E179" i="5" s="1"/>
  <c r="X179" i="5" s="1"/>
  <c r="V180" i="5"/>
  <c r="E180" i="5" s="1"/>
  <c r="X180" i="5" s="1"/>
  <c r="V181" i="5"/>
  <c r="E181" i="5"/>
  <c r="X181" i="5" s="1"/>
  <c r="V182" i="5"/>
  <c r="E182" i="5" s="1"/>
  <c r="X182" i="5" s="1"/>
  <c r="V185" i="5"/>
  <c r="E185" i="5" s="1"/>
  <c r="X185" i="5" s="1"/>
  <c r="V186" i="5"/>
  <c r="E186" i="5" s="1"/>
  <c r="X186" i="5" s="1"/>
  <c r="V187" i="5"/>
  <c r="E187" i="5" s="1"/>
  <c r="X187" i="5" s="1"/>
  <c r="V188" i="5"/>
  <c r="E188" i="5" s="1"/>
  <c r="X188" i="5" s="1"/>
  <c r="V189" i="5"/>
  <c r="E189" i="5" s="1"/>
  <c r="X189" i="5" s="1"/>
  <c r="V190" i="5"/>
  <c r="E190" i="5" s="1"/>
  <c r="X190" i="5" s="1"/>
  <c r="V193" i="5"/>
  <c r="E193" i="5" s="1"/>
  <c r="X193" i="5" s="1"/>
  <c r="V194" i="5"/>
  <c r="E194" i="5" s="1"/>
  <c r="X194" i="5" s="1"/>
  <c r="V195" i="5"/>
  <c r="E195" i="5" s="1"/>
  <c r="X195" i="5" s="1"/>
  <c r="V196" i="5"/>
  <c r="E196" i="5" s="1"/>
  <c r="X196" i="5" s="1"/>
  <c r="V197" i="5"/>
  <c r="E197" i="5" s="1"/>
  <c r="X197" i="5" s="1"/>
  <c r="V198" i="5"/>
  <c r="E198" i="5" s="1"/>
  <c r="X198" i="5" s="1"/>
  <c r="V201" i="5"/>
  <c r="E201" i="5" s="1"/>
  <c r="X201" i="5" s="1"/>
  <c r="V202" i="5"/>
  <c r="E202" i="5" s="1"/>
  <c r="V203" i="5"/>
  <c r="E203" i="5" s="1"/>
  <c r="X203" i="5" s="1"/>
  <c r="V204" i="5"/>
  <c r="E204" i="5" s="1"/>
  <c r="X204" i="5" s="1"/>
  <c r="V205" i="5"/>
  <c r="E205" i="5" s="1"/>
  <c r="X205" i="5" s="1"/>
  <c r="V206" i="5"/>
  <c r="E206" i="5" s="1"/>
  <c r="X206" i="5" s="1"/>
  <c r="V209" i="5"/>
  <c r="E209" i="5" s="1"/>
  <c r="X209" i="5" s="1"/>
  <c r="V210" i="5"/>
  <c r="E210" i="5" s="1"/>
  <c r="X210" i="5" s="1"/>
  <c r="V211" i="5"/>
  <c r="E211" i="5" s="1"/>
  <c r="V212" i="5"/>
  <c r="E212" i="5" s="1"/>
  <c r="X212" i="5" s="1"/>
  <c r="V213" i="5"/>
  <c r="E213" i="5" s="1"/>
  <c r="X213" i="5" s="1"/>
  <c r="V214" i="5"/>
  <c r="E214" i="5" s="1"/>
  <c r="X214" i="5" s="1"/>
  <c r="V217" i="5"/>
  <c r="E217" i="5"/>
  <c r="X217" i="5" s="1"/>
  <c r="V218" i="5"/>
  <c r="E218" i="5" s="1"/>
  <c r="X218" i="5" s="1"/>
  <c r="V219" i="5"/>
  <c r="E219" i="5" s="1"/>
  <c r="X219" i="5" s="1"/>
  <c r="V220" i="5"/>
  <c r="E220" i="5" s="1"/>
  <c r="X220" i="5" s="1"/>
  <c r="V221" i="5"/>
  <c r="E221" i="5" s="1"/>
  <c r="X221" i="5" s="1"/>
  <c r="V222" i="5"/>
  <c r="E222" i="5" s="1"/>
  <c r="X222" i="5" s="1"/>
  <c r="V225" i="5"/>
  <c r="E225" i="5"/>
  <c r="X225" i="5" s="1"/>
  <c r="V226" i="5"/>
  <c r="E226" i="5" s="1"/>
  <c r="X226" i="5" s="1"/>
  <c r="V227" i="5"/>
  <c r="E227" i="5" s="1"/>
  <c r="X227" i="5" s="1"/>
  <c r="V228" i="5"/>
  <c r="E228" i="5" s="1"/>
  <c r="X228" i="5" s="1"/>
  <c r="V229" i="5"/>
  <c r="E229" i="5"/>
  <c r="X229" i="5" s="1"/>
  <c r="V230" i="5"/>
  <c r="E230" i="5" s="1"/>
  <c r="X230" i="5" s="1"/>
  <c r="V233" i="5"/>
  <c r="E233" i="5"/>
  <c r="X233" i="5" s="1"/>
  <c r="V234" i="5"/>
  <c r="E234" i="5" s="1"/>
  <c r="X234" i="5" s="1"/>
  <c r="V235" i="5"/>
  <c r="E235" i="5" s="1"/>
  <c r="X235" i="5" s="1"/>
  <c r="V236" i="5"/>
  <c r="E236" i="5" s="1"/>
  <c r="X236" i="5" s="1"/>
  <c r="V237" i="5"/>
  <c r="E237" i="5" s="1"/>
  <c r="X237" i="5" s="1"/>
  <c r="V238" i="5"/>
  <c r="E238" i="5" s="1"/>
  <c r="X238" i="5" s="1"/>
  <c r="V241" i="5"/>
  <c r="E241" i="5" s="1"/>
  <c r="X241" i="5" s="1"/>
  <c r="V242" i="5"/>
  <c r="E242" i="5" s="1"/>
  <c r="X242" i="5" s="1"/>
  <c r="V243" i="5"/>
  <c r="E243" i="5" s="1"/>
  <c r="V244" i="5"/>
  <c r="E244" i="5" s="1"/>
  <c r="X244" i="5" s="1"/>
  <c r="V245" i="5"/>
  <c r="E245" i="5" s="1"/>
  <c r="X245" i="5" s="1"/>
  <c r="V246" i="5"/>
  <c r="E246" i="5" s="1"/>
  <c r="X246" i="5" s="1"/>
  <c r="V249" i="5"/>
  <c r="E249" i="5" s="1"/>
  <c r="X249" i="5" s="1"/>
  <c r="V250" i="5"/>
  <c r="E250" i="5" s="1"/>
  <c r="V251" i="5"/>
  <c r="E251" i="5" s="1"/>
  <c r="X251" i="5" s="1"/>
  <c r="V252" i="5"/>
  <c r="E252" i="5" s="1"/>
  <c r="X252" i="5" s="1"/>
  <c r="V253" i="5"/>
  <c r="E253" i="5" s="1"/>
  <c r="X253" i="5" s="1"/>
  <c r="V254" i="5"/>
  <c r="E254" i="5" s="1"/>
  <c r="X254" i="5" s="1"/>
  <c r="V257" i="5"/>
  <c r="E257" i="5"/>
  <c r="X257" i="5" s="1"/>
  <c r="V258" i="5"/>
  <c r="E258" i="5" s="1"/>
  <c r="X258" i="5" s="1"/>
  <c r="V259" i="5"/>
  <c r="E259" i="5" s="1"/>
  <c r="X259" i="5" s="1"/>
  <c r="V260" i="5"/>
  <c r="E260" i="5" s="1"/>
  <c r="X260" i="5" s="1"/>
  <c r="V261" i="5"/>
  <c r="E261" i="5" s="1"/>
  <c r="X261" i="5" s="1"/>
  <c r="V262" i="5"/>
  <c r="E262" i="5" s="1"/>
  <c r="X262" i="5" s="1"/>
  <c r="V265" i="5"/>
  <c r="E265" i="5" s="1"/>
  <c r="X265" i="5" s="1"/>
  <c r="V266" i="5"/>
  <c r="E266" i="5" s="1"/>
  <c r="X266" i="5" s="1"/>
  <c r="V267" i="5"/>
  <c r="E267" i="5" s="1"/>
  <c r="X267" i="5" s="1"/>
  <c r="V268" i="5"/>
  <c r="E268" i="5" s="1"/>
  <c r="X268" i="5" s="1"/>
  <c r="V269" i="5"/>
  <c r="E269" i="5" s="1"/>
  <c r="X269" i="5" s="1"/>
  <c r="V270" i="5"/>
  <c r="E270" i="5" s="1"/>
  <c r="X270" i="5" s="1"/>
  <c r="V273" i="5"/>
  <c r="E273" i="5" s="1"/>
  <c r="X273" i="5" s="1"/>
  <c r="V274" i="5"/>
  <c r="E274" i="5" s="1"/>
  <c r="X274" i="5" s="1"/>
  <c r="V275" i="5"/>
  <c r="E275" i="5" s="1"/>
  <c r="X275" i="5" s="1"/>
  <c r="V276" i="5"/>
  <c r="E276" i="5" s="1"/>
  <c r="X276" i="5" s="1"/>
  <c r="V277" i="5"/>
  <c r="E277" i="5" s="1"/>
  <c r="X277" i="5" s="1"/>
  <c r="V278" i="5"/>
  <c r="E278" i="5" s="1"/>
  <c r="X278" i="5" s="1"/>
  <c r="V281" i="5"/>
  <c r="E281" i="5"/>
  <c r="X281" i="5" s="1"/>
  <c r="V282" i="5"/>
  <c r="E282" i="5" s="1"/>
  <c r="X282" i="5" s="1"/>
  <c r="V283" i="5"/>
  <c r="E283" i="5" s="1"/>
  <c r="V284" i="5"/>
  <c r="E284" i="5" s="1"/>
  <c r="X284" i="5" s="1"/>
  <c r="V285" i="5"/>
  <c r="E285" i="5" s="1"/>
  <c r="X285" i="5" s="1"/>
  <c r="V286" i="5"/>
  <c r="E286" i="5" s="1"/>
  <c r="X286" i="5" s="1"/>
  <c r="V289" i="5"/>
  <c r="E289" i="5" s="1"/>
  <c r="X289" i="5" s="1"/>
  <c r="V290" i="5"/>
  <c r="E290" i="5" s="1"/>
  <c r="X290" i="5" s="1"/>
  <c r="V291" i="5"/>
  <c r="E291" i="5" s="1"/>
  <c r="X291" i="5" s="1"/>
  <c r="V292" i="5"/>
  <c r="E292" i="5" s="1"/>
  <c r="X292" i="5" s="1"/>
  <c r="V293" i="5"/>
  <c r="E293" i="5" s="1"/>
  <c r="X293" i="5" s="1"/>
  <c r="V294" i="5"/>
  <c r="E294" i="5" s="1"/>
  <c r="X294" i="5" s="1"/>
  <c r="V297" i="5"/>
  <c r="E297" i="5"/>
  <c r="X297" i="5" s="1"/>
  <c r="V298" i="5"/>
  <c r="E298" i="5" s="1"/>
  <c r="X298" i="5" s="1"/>
  <c r="V299" i="5"/>
  <c r="E299" i="5" s="1"/>
  <c r="X299" i="5" s="1"/>
  <c r="V300" i="5"/>
  <c r="E300" i="5" s="1"/>
  <c r="X300" i="5" s="1"/>
  <c r="V301" i="5"/>
  <c r="E301" i="5" s="1"/>
  <c r="X301" i="5" s="1"/>
  <c r="V302" i="5"/>
  <c r="E302" i="5" s="1"/>
  <c r="X302" i="5" s="1"/>
  <c r="V305" i="5"/>
  <c r="E305" i="5" s="1"/>
  <c r="X305" i="5" s="1"/>
  <c r="V306" i="5"/>
  <c r="E306" i="5" s="1"/>
  <c r="V307" i="5"/>
  <c r="E307" i="5" s="1"/>
  <c r="X307" i="5" s="1"/>
  <c r="V308" i="5"/>
  <c r="E308" i="5" s="1"/>
  <c r="X308" i="5" s="1"/>
  <c r="V309" i="5"/>
  <c r="E309" i="5" s="1"/>
  <c r="X309" i="5" s="1"/>
  <c r="V310" i="5"/>
  <c r="E310" i="5" s="1"/>
  <c r="X310" i="5" s="1"/>
  <c r="V313" i="5"/>
  <c r="E313" i="5" s="1"/>
  <c r="X313" i="5" s="1"/>
  <c r="V314" i="5"/>
  <c r="E314" i="5" s="1"/>
  <c r="X314" i="5" s="1"/>
  <c r="V315" i="5"/>
  <c r="E315" i="5" s="1"/>
  <c r="V316" i="5"/>
  <c r="E316" i="5" s="1"/>
  <c r="X316" i="5" s="1"/>
  <c r="V317" i="5"/>
  <c r="E317" i="5" s="1"/>
  <c r="X317" i="5" s="1"/>
  <c r="V318" i="5"/>
  <c r="E318" i="5" s="1"/>
  <c r="X318" i="5" s="1"/>
  <c r="V321" i="5"/>
  <c r="E321" i="5"/>
  <c r="X321" i="5" s="1"/>
  <c r="V322" i="5"/>
  <c r="E322" i="5" s="1"/>
  <c r="X322" i="5" s="1"/>
  <c r="V323" i="5"/>
  <c r="E323" i="5" s="1"/>
  <c r="V324" i="5"/>
  <c r="E324" i="5" s="1"/>
  <c r="X324" i="5" s="1"/>
  <c r="V325" i="5"/>
  <c r="E325" i="5" s="1"/>
  <c r="X325" i="5" s="1"/>
  <c r="V326" i="5"/>
  <c r="E326" i="5" s="1"/>
  <c r="V329" i="5"/>
  <c r="E329" i="5" s="1"/>
  <c r="X329" i="5" s="1"/>
  <c r="V330" i="5"/>
  <c r="E330" i="5" s="1"/>
  <c r="V331" i="5"/>
  <c r="E331" i="5" s="1"/>
  <c r="X331" i="5" s="1"/>
  <c r="V332" i="5"/>
  <c r="E332" i="5" s="1"/>
  <c r="X332" i="5" s="1"/>
  <c r="V333" i="5"/>
  <c r="E333" i="5" s="1"/>
  <c r="X333" i="5" s="1"/>
  <c r="V334" i="5"/>
  <c r="E334" i="5" s="1"/>
  <c r="X334" i="5" s="1"/>
  <c r="V337" i="5"/>
  <c r="E337" i="5" s="1"/>
  <c r="X337" i="5" s="1"/>
  <c r="V338" i="5"/>
  <c r="E338" i="5" s="1"/>
  <c r="X338" i="5" s="1"/>
  <c r="V339" i="5"/>
  <c r="E339" i="5" s="1"/>
  <c r="V340" i="5"/>
  <c r="E340" i="5" s="1"/>
  <c r="X340" i="5" s="1"/>
  <c r="V341" i="5"/>
  <c r="E341" i="5" s="1"/>
  <c r="X341" i="5" s="1"/>
  <c r="V342" i="5"/>
  <c r="E342" i="5" s="1"/>
  <c r="X342" i="5" s="1"/>
  <c r="V345" i="5"/>
  <c r="E345" i="5" s="1"/>
  <c r="X345" i="5" s="1"/>
  <c r="V346" i="5"/>
  <c r="E346" i="5" s="1"/>
  <c r="X346" i="5" s="1"/>
  <c r="V347" i="5"/>
  <c r="E347" i="5" s="1"/>
  <c r="X347" i="5" s="1"/>
  <c r="V348" i="5"/>
  <c r="E348" i="5" s="1"/>
  <c r="X348" i="5" s="1"/>
  <c r="V349" i="5"/>
  <c r="E349" i="5" s="1"/>
  <c r="X349" i="5" s="1"/>
  <c r="V350" i="5"/>
  <c r="E350" i="5" s="1"/>
  <c r="X350" i="5" s="1"/>
  <c r="V353" i="5"/>
  <c r="E353" i="5" s="1"/>
  <c r="X353" i="5" s="1"/>
  <c r="V354" i="5"/>
  <c r="E354" i="5" s="1"/>
  <c r="X354" i="5" s="1"/>
  <c r="V355" i="5"/>
  <c r="E355" i="5" s="1"/>
  <c r="V356" i="5"/>
  <c r="E356" i="5" s="1"/>
  <c r="X356" i="5" s="1"/>
  <c r="V357" i="5"/>
  <c r="E357" i="5" s="1"/>
  <c r="X357" i="5" s="1"/>
  <c r="V358" i="5"/>
  <c r="E358" i="5" s="1"/>
  <c r="X358" i="5" s="1"/>
  <c r="V361" i="5"/>
  <c r="E361" i="5" s="1"/>
  <c r="X361" i="5" s="1"/>
  <c r="V362" i="5"/>
  <c r="E362" i="5" s="1"/>
  <c r="X362" i="5" s="1"/>
  <c r="V363" i="5"/>
  <c r="E363" i="5" s="1"/>
  <c r="V364" i="5"/>
  <c r="E364" i="5" s="1"/>
  <c r="X364" i="5" s="1"/>
  <c r="V365" i="5"/>
  <c r="E365" i="5" s="1"/>
  <c r="X365" i="5" s="1"/>
  <c r="V366" i="5"/>
  <c r="E366" i="5" s="1"/>
  <c r="X366" i="5" s="1"/>
  <c r="V369" i="5"/>
  <c r="E369" i="5" s="1"/>
  <c r="X369" i="5" s="1"/>
  <c r="V370" i="5"/>
  <c r="E370" i="5"/>
  <c r="X370" i="5" s="1"/>
  <c r="V371" i="5"/>
  <c r="E371" i="5" s="1"/>
  <c r="X371" i="5" s="1"/>
  <c r="V372" i="5"/>
  <c r="E372" i="5" s="1"/>
  <c r="X372" i="5" s="1"/>
  <c r="V373" i="5"/>
  <c r="E373" i="5" s="1"/>
  <c r="X373" i="5" s="1"/>
  <c r="V374" i="5"/>
  <c r="E374" i="5" s="1"/>
  <c r="X374" i="5" s="1"/>
  <c r="V377" i="5"/>
  <c r="E377" i="5" s="1"/>
  <c r="X377" i="5" s="1"/>
  <c r="V378" i="5"/>
  <c r="E378" i="5" s="1"/>
  <c r="X378" i="5" s="1"/>
  <c r="V379" i="5"/>
  <c r="E379" i="5" s="1"/>
  <c r="X379" i="5" s="1"/>
  <c r="V380" i="5"/>
  <c r="E380" i="5" s="1"/>
  <c r="X380" i="5" s="1"/>
  <c r="V381" i="5"/>
  <c r="E381" i="5" s="1"/>
  <c r="X381" i="5" s="1"/>
  <c r="V382" i="5"/>
  <c r="E382" i="5" s="1"/>
  <c r="X382" i="5" s="1"/>
  <c r="V385" i="5"/>
  <c r="E385" i="5" s="1"/>
  <c r="X385" i="5" s="1"/>
  <c r="V386" i="5"/>
  <c r="E386" i="5" s="1"/>
  <c r="X386" i="5" s="1"/>
  <c r="V387" i="5"/>
  <c r="E387" i="5" s="1"/>
  <c r="X387" i="5" s="1"/>
  <c r="V388" i="5"/>
  <c r="E388" i="5" s="1"/>
  <c r="X388" i="5" s="1"/>
  <c r="V389" i="5"/>
  <c r="E389" i="5" s="1"/>
  <c r="X389" i="5" s="1"/>
  <c r="V390" i="5"/>
  <c r="E390" i="5" s="1"/>
  <c r="X390" i="5" s="1"/>
  <c r="V393" i="5"/>
  <c r="E393" i="5" s="1"/>
  <c r="X393" i="5" s="1"/>
  <c r="V394" i="5"/>
  <c r="E394" i="5" s="1"/>
  <c r="X394" i="5" s="1"/>
  <c r="V395" i="5"/>
  <c r="E395" i="5" s="1"/>
  <c r="X395" i="5" s="1"/>
  <c r="V396" i="5"/>
  <c r="E396" i="5" s="1"/>
  <c r="X396" i="5" s="1"/>
  <c r="V397" i="5"/>
  <c r="E397" i="5" s="1"/>
  <c r="X397" i="5" s="1"/>
  <c r="V398" i="5"/>
  <c r="E398" i="5" s="1"/>
  <c r="X398" i="5" s="1"/>
  <c r="V401" i="5"/>
  <c r="E401" i="5" s="1"/>
  <c r="X401" i="5" s="1"/>
  <c r="V402" i="5"/>
  <c r="E402" i="5" s="1"/>
  <c r="X402" i="5" s="1"/>
  <c r="V403" i="5"/>
  <c r="E403" i="5" s="1"/>
  <c r="V404" i="5"/>
  <c r="E404" i="5" s="1"/>
  <c r="X404" i="5" s="1"/>
  <c r="V405" i="5"/>
  <c r="E405" i="5" s="1"/>
  <c r="X405" i="5" s="1"/>
  <c r="V406" i="5"/>
  <c r="E406" i="5" s="1"/>
  <c r="X406" i="5" s="1"/>
  <c r="V409" i="5"/>
  <c r="E409" i="5" s="1"/>
  <c r="X409" i="5" s="1"/>
  <c r="V410" i="5"/>
  <c r="E410" i="5" s="1"/>
  <c r="X410" i="5" s="1"/>
  <c r="V411" i="5"/>
  <c r="E411" i="5" s="1"/>
  <c r="V412" i="5"/>
  <c r="E412" i="5" s="1"/>
  <c r="X412" i="5" s="1"/>
  <c r="V413" i="5"/>
  <c r="E413" i="5" s="1"/>
  <c r="X413" i="5" s="1"/>
  <c r="V414" i="5"/>
  <c r="E414" i="5" s="1"/>
  <c r="X414" i="5" s="1"/>
  <c r="V417" i="5"/>
  <c r="E417" i="5" s="1"/>
  <c r="X417" i="5" s="1"/>
  <c r="V418" i="5"/>
  <c r="E418" i="5" s="1"/>
  <c r="V419" i="5"/>
  <c r="E419" i="5" s="1"/>
  <c r="X419" i="5" s="1"/>
  <c r="V420" i="5"/>
  <c r="E420" i="5" s="1"/>
  <c r="X420" i="5" s="1"/>
  <c r="V421" i="5"/>
  <c r="E421" i="5" s="1"/>
  <c r="X421" i="5" s="1"/>
  <c r="V422" i="5"/>
  <c r="E422" i="5" s="1"/>
  <c r="X422" i="5" s="1"/>
  <c r="V425" i="5"/>
  <c r="E425" i="5" s="1"/>
  <c r="X425" i="5" s="1"/>
  <c r="V426" i="5"/>
  <c r="E426" i="5" s="1"/>
  <c r="X426" i="5" s="1"/>
  <c r="V427" i="5"/>
  <c r="E427" i="5" s="1"/>
  <c r="X427" i="5" s="1"/>
  <c r="V428" i="5"/>
  <c r="E428" i="5" s="1"/>
  <c r="X428" i="5" s="1"/>
  <c r="V429" i="5"/>
  <c r="E429" i="5" s="1"/>
  <c r="X429" i="5" s="1"/>
  <c r="V430" i="5"/>
  <c r="E430" i="5" s="1"/>
  <c r="X430" i="5" s="1"/>
  <c r="V433" i="5"/>
  <c r="E433" i="5" s="1"/>
  <c r="X433" i="5" s="1"/>
  <c r="V434" i="5"/>
  <c r="E434" i="5" s="1"/>
  <c r="X434" i="5" s="1"/>
  <c r="V435" i="5"/>
  <c r="E435" i="5" s="1"/>
  <c r="V436" i="5"/>
  <c r="E436" i="5" s="1"/>
  <c r="X436" i="5" s="1"/>
  <c r="V437" i="5"/>
  <c r="E437" i="5" s="1"/>
  <c r="X437" i="5" s="1"/>
  <c r="V438" i="5"/>
  <c r="E438" i="5" s="1"/>
  <c r="X438" i="5" s="1"/>
  <c r="V441" i="5"/>
  <c r="E441" i="5" s="1"/>
  <c r="X441" i="5" s="1"/>
  <c r="V442" i="5"/>
  <c r="E442" i="5" s="1"/>
  <c r="X442" i="5" s="1"/>
  <c r="V443" i="5"/>
  <c r="E443" i="5" s="1"/>
  <c r="V444" i="5"/>
  <c r="E444" i="5" s="1"/>
  <c r="X444" i="5" s="1"/>
  <c r="V445" i="5"/>
  <c r="E445" i="5" s="1"/>
  <c r="X445" i="5" s="1"/>
  <c r="V446" i="5"/>
  <c r="E446" i="5" s="1"/>
  <c r="X446" i="5" s="1"/>
  <c r="V449" i="5"/>
  <c r="E449" i="5" s="1"/>
  <c r="X449" i="5" s="1"/>
  <c r="V450" i="5"/>
  <c r="E450" i="5" s="1"/>
  <c r="V451" i="5"/>
  <c r="E451" i="5" s="1"/>
  <c r="X451" i="5" s="1"/>
  <c r="V452" i="5"/>
  <c r="E452" i="5" s="1"/>
  <c r="X452" i="5" s="1"/>
  <c r="V453" i="5"/>
  <c r="E453" i="5" s="1"/>
  <c r="X453" i="5" s="1"/>
  <c r="V454" i="5"/>
  <c r="E454" i="5" s="1"/>
  <c r="X454" i="5" s="1"/>
  <c r="V457" i="5"/>
  <c r="E457" i="5" s="1"/>
  <c r="X457" i="5" s="1"/>
  <c r="V458" i="5"/>
  <c r="E458" i="5" s="1"/>
  <c r="X458" i="5" s="1"/>
  <c r="V459" i="5"/>
  <c r="E459" i="5" s="1"/>
  <c r="X459" i="5" s="1"/>
  <c r="V460" i="5"/>
  <c r="E460" i="5" s="1"/>
  <c r="X460" i="5" s="1"/>
  <c r="V461" i="5"/>
  <c r="E461" i="5" s="1"/>
  <c r="X461" i="5" s="1"/>
  <c r="V462" i="5"/>
  <c r="E462" i="5" s="1"/>
  <c r="X462" i="5" s="1"/>
  <c r="V465" i="5"/>
  <c r="E465" i="5" s="1"/>
  <c r="X465" i="5" s="1"/>
  <c r="V466" i="5"/>
  <c r="E466" i="5" s="1"/>
  <c r="X466" i="5" s="1"/>
  <c r="V467" i="5"/>
  <c r="E467" i="5" s="1"/>
  <c r="V468" i="5"/>
  <c r="E468" i="5" s="1"/>
  <c r="X468" i="5" s="1"/>
  <c r="V469" i="5"/>
  <c r="E469" i="5" s="1"/>
  <c r="X469" i="5" s="1"/>
  <c r="V470" i="5"/>
  <c r="E470" i="5" s="1"/>
  <c r="X470" i="5" s="1"/>
  <c r="V473" i="5"/>
  <c r="E473" i="5" s="1"/>
  <c r="X473" i="5" s="1"/>
  <c r="V474" i="5"/>
  <c r="E474" i="5" s="1"/>
  <c r="X474" i="5" s="1"/>
  <c r="V475" i="5"/>
  <c r="E475" i="5" s="1"/>
  <c r="V476" i="5"/>
  <c r="E476" i="5" s="1"/>
  <c r="X476" i="5" s="1"/>
  <c r="V477" i="5"/>
  <c r="E477" i="5" s="1"/>
  <c r="X477" i="5" s="1"/>
  <c r="V478" i="5"/>
  <c r="E478" i="5" s="1"/>
  <c r="X478" i="5" s="1"/>
  <c r="V481" i="5"/>
  <c r="E481" i="5" s="1"/>
  <c r="X481" i="5" s="1"/>
  <c r="V482" i="5"/>
  <c r="E482" i="5" s="1"/>
  <c r="X482" i="5" s="1"/>
  <c r="V483" i="5"/>
  <c r="E483" i="5" s="1"/>
  <c r="X483" i="5" s="1"/>
  <c r="V484" i="5"/>
  <c r="E484" i="5" s="1"/>
  <c r="X484" i="5" s="1"/>
  <c r="V485" i="5"/>
  <c r="E485" i="5" s="1"/>
  <c r="X485" i="5" s="1"/>
  <c r="V486" i="5"/>
  <c r="E486" i="5" s="1"/>
  <c r="X486" i="5" s="1"/>
  <c r="V489" i="5"/>
  <c r="E489" i="5" s="1"/>
  <c r="X489" i="5" s="1"/>
  <c r="V490" i="5"/>
  <c r="E490" i="5" s="1"/>
  <c r="X490" i="5" s="1"/>
  <c r="V491" i="5"/>
  <c r="E491" i="5" s="1"/>
  <c r="X491" i="5" s="1"/>
  <c r="V492" i="5"/>
  <c r="E492" i="5" s="1"/>
  <c r="X492" i="5" s="1"/>
  <c r="V493" i="5"/>
  <c r="E493" i="5" s="1"/>
  <c r="X493" i="5" s="1"/>
  <c r="V494" i="5"/>
  <c r="E494" i="5" s="1"/>
  <c r="X494" i="5" s="1"/>
  <c r="V497" i="5"/>
  <c r="E497" i="5" s="1"/>
  <c r="X497" i="5" s="1"/>
  <c r="V498" i="5"/>
  <c r="E498" i="5" s="1"/>
  <c r="X498" i="5" s="1"/>
  <c r="V499" i="5"/>
  <c r="E499" i="5" s="1"/>
  <c r="X499" i="5" s="1"/>
  <c r="V500" i="5"/>
  <c r="E500" i="5" s="1"/>
  <c r="X500" i="5" s="1"/>
  <c r="V501" i="5"/>
  <c r="E501" i="5" s="1"/>
  <c r="X501" i="5" s="1"/>
  <c r="V502" i="5"/>
  <c r="E502" i="5" s="1"/>
  <c r="X502" i="5" s="1"/>
  <c r="V505" i="5"/>
  <c r="E505" i="5" s="1"/>
  <c r="X505" i="5" s="1"/>
  <c r="V506" i="5"/>
  <c r="E506" i="5" s="1"/>
  <c r="X506" i="5" s="1"/>
  <c r="V507" i="5"/>
  <c r="E507" i="5" s="1"/>
  <c r="X507" i="5" s="1"/>
  <c r="V508" i="5"/>
  <c r="E508" i="5" s="1"/>
  <c r="X508" i="5" s="1"/>
  <c r="V509" i="5"/>
  <c r="E509" i="5" s="1"/>
  <c r="X509" i="5" s="1"/>
  <c r="V510" i="5"/>
  <c r="E510" i="5" s="1"/>
  <c r="X510" i="5" s="1"/>
  <c r="V513" i="5"/>
  <c r="E513" i="5" s="1"/>
  <c r="X513" i="5" s="1"/>
  <c r="V514" i="5"/>
  <c r="E514" i="5" s="1"/>
  <c r="X514" i="5" s="1"/>
  <c r="V515" i="5"/>
  <c r="E515" i="5" s="1"/>
  <c r="X515" i="5" s="1"/>
  <c r="V516" i="5"/>
  <c r="E516" i="5" s="1"/>
  <c r="X516" i="5" s="1"/>
  <c r="V517" i="5"/>
  <c r="E517" i="5" s="1"/>
  <c r="X517" i="5" s="1"/>
  <c r="V518" i="5"/>
  <c r="E518" i="5" s="1"/>
  <c r="X518" i="5" s="1"/>
  <c r="V521" i="5"/>
  <c r="E521" i="5" s="1"/>
  <c r="X521" i="5" s="1"/>
  <c r="V522" i="5"/>
  <c r="E522" i="5" s="1"/>
  <c r="X522" i="5" s="1"/>
  <c r="V523" i="5"/>
  <c r="E523" i="5" s="1"/>
  <c r="X523" i="5" s="1"/>
  <c r="V524" i="5"/>
  <c r="E524" i="5" s="1"/>
  <c r="X524" i="5" s="1"/>
  <c r="V525" i="5"/>
  <c r="E525" i="5" s="1"/>
  <c r="X525" i="5" s="1"/>
  <c r="V526" i="5"/>
  <c r="E526" i="5" s="1"/>
  <c r="X526" i="5" s="1"/>
  <c r="V529" i="5"/>
  <c r="E529" i="5" s="1"/>
  <c r="X529" i="5" s="1"/>
  <c r="V530" i="5"/>
  <c r="E530" i="5" s="1"/>
  <c r="X530" i="5" s="1"/>
  <c r="V531" i="5"/>
  <c r="E531" i="5" s="1"/>
  <c r="X531" i="5" s="1"/>
  <c r="V532" i="5"/>
  <c r="E532" i="5" s="1"/>
  <c r="X532" i="5" s="1"/>
  <c r="V533" i="5"/>
  <c r="E533" i="5" s="1"/>
  <c r="X533" i="5" s="1"/>
  <c r="V534" i="5"/>
  <c r="E534" i="5" s="1"/>
  <c r="V537" i="5"/>
  <c r="E537" i="5" s="1"/>
  <c r="X537" i="5" s="1"/>
  <c r="V538" i="5"/>
  <c r="E538" i="5" s="1"/>
  <c r="V539" i="5"/>
  <c r="E539" i="5" s="1"/>
  <c r="X539" i="5" s="1"/>
  <c r="V540" i="5"/>
  <c r="E540" i="5" s="1"/>
  <c r="X540" i="5" s="1"/>
  <c r="V541" i="5"/>
  <c r="E541" i="5"/>
  <c r="X541" i="5" s="1"/>
  <c r="V542" i="5"/>
  <c r="E542" i="5" s="1"/>
  <c r="X542" i="5" s="1"/>
  <c r="V545" i="5"/>
  <c r="E545" i="5" s="1"/>
  <c r="V546" i="5"/>
  <c r="E546" i="5" s="1"/>
  <c r="X546" i="5" s="1"/>
  <c r="V547" i="5"/>
  <c r="E547" i="5" s="1"/>
  <c r="X547" i="5" s="1"/>
  <c r="V548" i="5"/>
  <c r="E548" i="5" s="1"/>
  <c r="X548" i="5" s="1"/>
  <c r="V549" i="5"/>
  <c r="E549" i="5" s="1"/>
  <c r="X549" i="5" s="1"/>
  <c r="V550" i="5"/>
  <c r="E550" i="5" s="1"/>
  <c r="X550" i="5" s="1"/>
  <c r="V553" i="5"/>
  <c r="E553" i="5" s="1"/>
  <c r="X553" i="5" s="1"/>
  <c r="V554" i="5"/>
  <c r="E554" i="5" s="1"/>
  <c r="X554" i="5" s="1"/>
  <c r="V555" i="5"/>
  <c r="E555" i="5" s="1"/>
  <c r="V556" i="5"/>
  <c r="E556" i="5" s="1"/>
  <c r="X556" i="5" s="1"/>
  <c r="V557" i="5"/>
  <c r="E557" i="5"/>
  <c r="X557" i="5" s="1"/>
  <c r="V558" i="5"/>
  <c r="E558" i="5" s="1"/>
  <c r="X558" i="5" s="1"/>
  <c r="V561" i="5"/>
  <c r="E561" i="5" s="1"/>
  <c r="X561" i="5" s="1"/>
  <c r="V562" i="5"/>
  <c r="E562" i="5" s="1"/>
  <c r="V563" i="5"/>
  <c r="E563" i="5" s="1"/>
  <c r="X563" i="5" s="1"/>
  <c r="V564" i="5"/>
  <c r="E564" i="5" s="1"/>
  <c r="X564" i="5" s="1"/>
  <c r="V565" i="5"/>
  <c r="E565" i="5" s="1"/>
  <c r="X565" i="5" s="1"/>
  <c r="V566" i="5"/>
  <c r="E566" i="5" s="1"/>
  <c r="X566" i="5" s="1"/>
  <c r="V569" i="5"/>
  <c r="E569" i="5" s="1"/>
  <c r="X569" i="5" s="1"/>
  <c r="V570" i="5"/>
  <c r="E570" i="5" s="1"/>
  <c r="X570" i="5" s="1"/>
  <c r="V571" i="5"/>
  <c r="E571" i="5" s="1"/>
  <c r="V572" i="5"/>
  <c r="E572" i="5" s="1"/>
  <c r="X572" i="5" s="1"/>
  <c r="V573" i="5"/>
  <c r="E573" i="5" s="1"/>
  <c r="X573" i="5" s="1"/>
  <c r="V574" i="5"/>
  <c r="E574" i="5" s="1"/>
  <c r="X574" i="5" s="1"/>
  <c r="V577" i="5"/>
  <c r="E577" i="5" s="1"/>
  <c r="X577" i="5" s="1"/>
  <c r="V578" i="5"/>
  <c r="E578" i="5" s="1"/>
  <c r="X578" i="5" s="1"/>
  <c r="V579" i="5"/>
  <c r="E579" i="5" s="1"/>
  <c r="V580" i="5"/>
  <c r="E580" i="5" s="1"/>
  <c r="X580" i="5" s="1"/>
  <c r="V581" i="5"/>
  <c r="E581" i="5" s="1"/>
  <c r="X581" i="5" s="1"/>
  <c r="V582" i="5"/>
  <c r="E582" i="5" s="1"/>
  <c r="X582" i="5" s="1"/>
  <c r="V585" i="5"/>
  <c r="E585" i="5" s="1"/>
  <c r="X585" i="5" s="1"/>
  <c r="V586" i="5"/>
  <c r="E586" i="5" s="1"/>
  <c r="X586" i="5" s="1"/>
  <c r="V587" i="5"/>
  <c r="E587" i="5" s="1"/>
  <c r="X587" i="5" s="1"/>
  <c r="V588" i="5"/>
  <c r="E588" i="5" s="1"/>
  <c r="X588" i="5" s="1"/>
  <c r="V589" i="5"/>
  <c r="E589" i="5" s="1"/>
  <c r="X589" i="5" s="1"/>
  <c r="V590" i="5"/>
  <c r="E590" i="5"/>
  <c r="X590" i="5" s="1"/>
  <c r="V593" i="5"/>
  <c r="E593" i="5" s="1"/>
  <c r="X593" i="5" s="1"/>
  <c r="V594" i="5"/>
  <c r="E594" i="5" s="1"/>
  <c r="X594" i="5" s="1"/>
  <c r="V595" i="5"/>
  <c r="E595" i="5" s="1"/>
  <c r="V596" i="5"/>
  <c r="E596" i="5" s="1"/>
  <c r="X596" i="5" s="1"/>
  <c r="V597" i="5"/>
  <c r="E597" i="5" s="1"/>
  <c r="X597" i="5" s="1"/>
  <c r="V598" i="5"/>
  <c r="E598" i="5" s="1"/>
  <c r="X598" i="5" s="1"/>
  <c r="V601" i="5"/>
  <c r="E601" i="5"/>
  <c r="X601" i="5" s="1"/>
  <c r="V602" i="5"/>
  <c r="E602" i="5" s="1"/>
  <c r="X602" i="5" s="1"/>
  <c r="V603" i="5"/>
  <c r="E603" i="5" s="1"/>
  <c r="X603" i="5" s="1"/>
  <c r="V604" i="5"/>
  <c r="E604" i="5" s="1"/>
  <c r="X604" i="5" s="1"/>
  <c r="V605" i="5"/>
  <c r="E605" i="5" s="1"/>
  <c r="X605" i="5" s="1"/>
  <c r="V606" i="5"/>
  <c r="E606" i="5" s="1"/>
  <c r="X606" i="5" s="1"/>
  <c r="V609" i="5"/>
  <c r="E609" i="5" s="1"/>
  <c r="X609" i="5" s="1"/>
  <c r="V610" i="5"/>
  <c r="E610" i="5" s="1"/>
  <c r="X610" i="5" s="1"/>
  <c r="V611" i="5"/>
  <c r="E611" i="5" s="1"/>
  <c r="V612" i="5"/>
  <c r="E612" i="5" s="1"/>
  <c r="X612" i="5" s="1"/>
  <c r="V613" i="5"/>
  <c r="E613" i="5" s="1"/>
  <c r="X613" i="5" s="1"/>
  <c r="V614" i="5"/>
  <c r="E614" i="5" s="1"/>
  <c r="X614" i="5" s="1"/>
  <c r="V617" i="5"/>
  <c r="E617" i="5"/>
  <c r="X617" i="5" s="1"/>
  <c r="V618" i="5"/>
  <c r="E618" i="5" s="1"/>
  <c r="X618" i="5" s="1"/>
  <c r="V619" i="5"/>
  <c r="E619" i="5" s="1"/>
  <c r="X619" i="5" s="1"/>
  <c r="V620" i="5"/>
  <c r="E620" i="5" s="1"/>
  <c r="X620" i="5" s="1"/>
  <c r="V621" i="5"/>
  <c r="E621" i="5" s="1"/>
  <c r="X621" i="5" s="1"/>
  <c r="V622" i="5"/>
  <c r="E622" i="5" s="1"/>
  <c r="X622" i="5" s="1"/>
  <c r="V625" i="5"/>
  <c r="E625" i="5" s="1"/>
  <c r="X625" i="5" s="1"/>
  <c r="V626" i="5"/>
  <c r="E626" i="5" s="1"/>
  <c r="X626" i="5" s="1"/>
  <c r="V627" i="5"/>
  <c r="E627" i="5" s="1"/>
  <c r="V628" i="5"/>
  <c r="E628" i="5" s="1"/>
  <c r="X628" i="5" s="1"/>
  <c r="V629" i="5"/>
  <c r="E629" i="5" s="1"/>
  <c r="X629" i="5" s="1"/>
  <c r="V630" i="5"/>
  <c r="E630" i="5" s="1"/>
  <c r="X630" i="5" s="1"/>
  <c r="V633" i="5"/>
  <c r="E633" i="5" s="1"/>
  <c r="X633" i="5" s="1"/>
  <c r="V634" i="5"/>
  <c r="E634" i="5" s="1"/>
  <c r="X634" i="5" s="1"/>
  <c r="V635" i="5"/>
  <c r="E635" i="5" s="1"/>
  <c r="V636" i="5"/>
  <c r="E636" i="5" s="1"/>
  <c r="X636" i="5" s="1"/>
  <c r="V637" i="5"/>
  <c r="E637" i="5" s="1"/>
  <c r="X637" i="5" s="1"/>
  <c r="V638" i="5"/>
  <c r="E638" i="5" s="1"/>
  <c r="V641" i="5"/>
  <c r="E641" i="5" s="1"/>
  <c r="X641" i="5" s="1"/>
  <c r="V642" i="5"/>
  <c r="E642" i="5" s="1"/>
  <c r="X642" i="5" s="1"/>
  <c r="V643" i="5"/>
  <c r="E643" i="5" s="1"/>
  <c r="V644" i="5"/>
  <c r="E644" i="5" s="1"/>
  <c r="X644" i="5" s="1"/>
  <c r="V645" i="5"/>
  <c r="E645" i="5" s="1"/>
  <c r="X645" i="5" s="1"/>
  <c r="V646" i="5"/>
  <c r="E646" i="5" s="1"/>
  <c r="X646" i="5" s="1"/>
  <c r="V649" i="5"/>
  <c r="E649" i="5" s="1"/>
  <c r="X649" i="5" s="1"/>
  <c r="V650" i="5"/>
  <c r="E650" i="5" s="1"/>
  <c r="X650" i="5" s="1"/>
  <c r="V651" i="5"/>
  <c r="E651" i="5" s="1"/>
  <c r="X651" i="5" s="1"/>
  <c r="V652" i="5"/>
  <c r="E652" i="5" s="1"/>
  <c r="X652" i="5" s="1"/>
  <c r="V653" i="5"/>
  <c r="E653" i="5" s="1"/>
  <c r="X653" i="5" s="1"/>
  <c r="V654" i="5"/>
  <c r="E654" i="5" s="1"/>
  <c r="X654" i="5" s="1"/>
  <c r="V657" i="5"/>
  <c r="E657" i="5" s="1"/>
  <c r="X657" i="5" s="1"/>
  <c r="V658" i="5"/>
  <c r="E658" i="5" s="1"/>
  <c r="X658" i="5" s="1"/>
  <c r="V659" i="5"/>
  <c r="E659" i="5" s="1"/>
  <c r="V660" i="5"/>
  <c r="E660" i="5" s="1"/>
  <c r="X660" i="5" s="1"/>
  <c r="V661" i="5"/>
  <c r="E661" i="5" s="1"/>
  <c r="X661" i="5" s="1"/>
  <c r="V662" i="5"/>
  <c r="E662" i="5"/>
  <c r="X662" i="5" s="1"/>
  <c r="V665" i="5"/>
  <c r="E665" i="5" s="1"/>
  <c r="X665" i="5" s="1"/>
  <c r="V666" i="5"/>
  <c r="E666" i="5" s="1"/>
  <c r="X666" i="5" s="1"/>
  <c r="V667" i="5"/>
  <c r="E667" i="5" s="1"/>
  <c r="X667" i="5" s="1"/>
  <c r="V668" i="5"/>
  <c r="E668" i="5" s="1"/>
  <c r="X668" i="5" s="1"/>
  <c r="V669" i="5"/>
  <c r="E669" i="5" s="1"/>
  <c r="X669" i="5" s="1"/>
  <c r="V670" i="5"/>
  <c r="E670" i="5"/>
  <c r="X670" i="5" s="1"/>
  <c r="V673" i="5"/>
  <c r="E673" i="5" s="1"/>
  <c r="X673" i="5" s="1"/>
  <c r="V674" i="5"/>
  <c r="E674" i="5" s="1"/>
  <c r="X674" i="5" s="1"/>
  <c r="V675" i="5"/>
  <c r="E675" i="5" s="1"/>
  <c r="V676" i="5"/>
  <c r="E676" i="5" s="1"/>
  <c r="X676" i="5" s="1"/>
  <c r="V677" i="5"/>
  <c r="E677" i="5" s="1"/>
  <c r="X677" i="5" s="1"/>
  <c r="V678" i="5"/>
  <c r="E678" i="5"/>
  <c r="X678" i="5" s="1"/>
  <c r="V681" i="5"/>
  <c r="E681" i="5" s="1"/>
  <c r="X681" i="5" s="1"/>
  <c r="V682" i="5"/>
  <c r="E682" i="5" s="1"/>
  <c r="X682" i="5" s="1"/>
  <c r="V683" i="5"/>
  <c r="E683" i="5" s="1"/>
  <c r="X683" i="5" s="1"/>
  <c r="V684" i="5"/>
  <c r="E684" i="5" s="1"/>
  <c r="X684" i="5" s="1"/>
  <c r="V685" i="5"/>
  <c r="E685" i="5" s="1"/>
  <c r="X685" i="5" s="1"/>
  <c r="V686" i="5"/>
  <c r="E686" i="5"/>
  <c r="X686" i="5" s="1"/>
  <c r="V689" i="5"/>
  <c r="E689" i="5" s="1"/>
  <c r="X689" i="5" s="1"/>
  <c r="V690" i="5"/>
  <c r="E690" i="5" s="1"/>
  <c r="X690" i="5" s="1"/>
  <c r="V691" i="5"/>
  <c r="E691" i="5" s="1"/>
  <c r="X691" i="5" s="1"/>
  <c r="V692" i="5"/>
  <c r="E692" i="5" s="1"/>
  <c r="X692" i="5" s="1"/>
  <c r="V693" i="5"/>
  <c r="E693" i="5" s="1"/>
  <c r="X693" i="5" s="1"/>
  <c r="V694" i="5"/>
  <c r="E694" i="5"/>
  <c r="X694" i="5" s="1"/>
  <c r="V697" i="5"/>
  <c r="E697" i="5" s="1"/>
  <c r="X697" i="5" s="1"/>
  <c r="V698" i="5"/>
  <c r="E698" i="5" s="1"/>
  <c r="X698" i="5" s="1"/>
  <c r="V699" i="5"/>
  <c r="E699" i="5" s="1"/>
  <c r="X699" i="5" s="1"/>
  <c r="V700" i="5"/>
  <c r="E700" i="5" s="1"/>
  <c r="X700" i="5" s="1"/>
  <c r="V701" i="5"/>
  <c r="E701" i="5" s="1"/>
  <c r="X701" i="5" s="1"/>
  <c r="V702" i="5"/>
  <c r="E702" i="5"/>
  <c r="X702" i="5" s="1"/>
  <c r="V705" i="5"/>
  <c r="E705" i="5" s="1"/>
  <c r="X705" i="5" s="1"/>
  <c r="V706" i="5"/>
  <c r="E706" i="5" s="1"/>
  <c r="X706" i="5" s="1"/>
  <c r="V707" i="5"/>
  <c r="E707" i="5" s="1"/>
  <c r="X707" i="5" s="1"/>
  <c r="V708" i="5"/>
  <c r="E708" i="5" s="1"/>
  <c r="X708" i="5" s="1"/>
  <c r="V709" i="5"/>
  <c r="E709" i="5" s="1"/>
  <c r="X709" i="5" s="1"/>
  <c r="V710" i="5"/>
  <c r="E710" i="5"/>
  <c r="V713" i="5"/>
  <c r="E713" i="5" s="1"/>
  <c r="X713" i="5" s="1"/>
  <c r="V714" i="5"/>
  <c r="E714" i="5" s="1"/>
  <c r="X714" i="5" s="1"/>
  <c r="V715" i="5"/>
  <c r="E715" i="5" s="1"/>
  <c r="X715" i="5" s="1"/>
  <c r="V716" i="5"/>
  <c r="E716" i="5" s="1"/>
  <c r="X716" i="5" s="1"/>
  <c r="V717" i="5"/>
  <c r="E717" i="5" s="1"/>
  <c r="X717" i="5" s="1"/>
  <c r="V718" i="5"/>
  <c r="E718" i="5"/>
  <c r="X718" i="5" s="1"/>
  <c r="V721" i="5"/>
  <c r="E721" i="5" s="1"/>
  <c r="X721" i="5" s="1"/>
  <c r="V722" i="5"/>
  <c r="E722" i="5" s="1"/>
  <c r="X722" i="5" s="1"/>
  <c r="V723" i="5"/>
  <c r="E723" i="5" s="1"/>
  <c r="X723" i="5" s="1"/>
  <c r="V724" i="5"/>
  <c r="E724" i="5" s="1"/>
  <c r="X724" i="5" s="1"/>
  <c r="V725" i="5"/>
  <c r="E725" i="5" s="1"/>
  <c r="X725" i="5" s="1"/>
  <c r="V726" i="5"/>
  <c r="E726" i="5"/>
  <c r="X726" i="5" s="1"/>
  <c r="V729" i="5"/>
  <c r="E729" i="5" s="1"/>
  <c r="X729" i="5" s="1"/>
  <c r="V730" i="5"/>
  <c r="E730" i="5" s="1"/>
  <c r="V731" i="5"/>
  <c r="E731" i="5" s="1"/>
  <c r="X731" i="5" s="1"/>
  <c r="V732" i="5"/>
  <c r="E732" i="5" s="1"/>
  <c r="X732" i="5" s="1"/>
  <c r="V733" i="5"/>
  <c r="E733" i="5" s="1"/>
  <c r="X733" i="5" s="1"/>
  <c r="V734" i="5"/>
  <c r="E734" i="5"/>
  <c r="X734" i="5" s="1"/>
  <c r="V737" i="5"/>
  <c r="E737" i="5" s="1"/>
  <c r="X737" i="5" s="1"/>
  <c r="V738" i="5"/>
  <c r="E738" i="5"/>
  <c r="X738" i="5" s="1"/>
  <c r="V739" i="5"/>
  <c r="E739" i="5" s="1"/>
  <c r="X739" i="5" s="1"/>
  <c r="V740" i="5"/>
  <c r="E740" i="5" s="1"/>
  <c r="X740" i="5" s="1"/>
  <c r="V741" i="5"/>
  <c r="E741" i="5" s="1"/>
  <c r="X741" i="5" s="1"/>
  <c r="V742" i="5"/>
  <c r="E742" i="5" s="1"/>
  <c r="X742" i="5" s="1"/>
  <c r="V745" i="5"/>
  <c r="E745" i="5"/>
  <c r="X745" i="5" s="1"/>
  <c r="V746" i="5"/>
  <c r="E746" i="5" s="1"/>
  <c r="X746" i="5" s="1"/>
  <c r="V747" i="5"/>
  <c r="E747" i="5" s="1"/>
  <c r="X747" i="5" s="1"/>
  <c r="V748" i="5"/>
  <c r="E748" i="5" s="1"/>
  <c r="X748" i="5" s="1"/>
  <c r="V749" i="5"/>
  <c r="E749" i="5"/>
  <c r="X749" i="5" s="1"/>
  <c r="V750" i="5"/>
  <c r="E750" i="5" s="1"/>
  <c r="X750" i="5" s="1"/>
  <c r="V753" i="5"/>
  <c r="E753" i="5"/>
  <c r="X753" i="5" s="1"/>
  <c r="V754" i="5"/>
  <c r="E754" i="5" s="1"/>
  <c r="X754" i="5" s="1"/>
  <c r="V755" i="5"/>
  <c r="E755" i="5" s="1"/>
  <c r="X755" i="5" s="1"/>
  <c r="V756" i="5"/>
  <c r="E756" i="5" s="1"/>
  <c r="X756" i="5" s="1"/>
  <c r="V757" i="5"/>
  <c r="E757" i="5" s="1"/>
  <c r="X757" i="5" s="1"/>
  <c r="V758" i="5"/>
  <c r="E758" i="5"/>
  <c r="X758" i="5" s="1"/>
  <c r="V761" i="5"/>
  <c r="E761" i="5" s="1"/>
  <c r="X761" i="5" s="1"/>
  <c r="V762" i="5"/>
  <c r="E762" i="5" s="1"/>
  <c r="X762" i="5" s="1"/>
  <c r="V763" i="5"/>
  <c r="E763" i="5" s="1"/>
  <c r="X763" i="5" s="1"/>
  <c r="V764" i="5"/>
  <c r="E764" i="5" s="1"/>
  <c r="X764" i="5" s="1"/>
  <c r="V765" i="5"/>
  <c r="E765" i="5" s="1"/>
  <c r="X765" i="5" s="1"/>
  <c r="V766" i="5"/>
  <c r="E766" i="5"/>
  <c r="X766" i="5" s="1"/>
  <c r="V769" i="5"/>
  <c r="E769" i="5" s="1"/>
  <c r="X769" i="5" s="1"/>
  <c r="V770" i="5"/>
  <c r="E770" i="5"/>
  <c r="X770" i="5" s="1"/>
  <c r="V771" i="5"/>
  <c r="E771" i="5" s="1"/>
  <c r="X771" i="5" s="1"/>
  <c r="V772" i="5"/>
  <c r="E772" i="5" s="1"/>
  <c r="X772" i="5" s="1"/>
  <c r="V773" i="5"/>
  <c r="E773" i="5" s="1"/>
  <c r="X773" i="5" s="1"/>
  <c r="V774" i="5"/>
  <c r="E774" i="5"/>
  <c r="X774" i="5" s="1"/>
  <c r="V777" i="5"/>
  <c r="E777" i="5" s="1"/>
  <c r="X777" i="5" s="1"/>
  <c r="V778" i="5"/>
  <c r="E778" i="5" s="1"/>
  <c r="X778" i="5" s="1"/>
  <c r="V779" i="5"/>
  <c r="E779" i="5" s="1"/>
  <c r="X779" i="5" s="1"/>
  <c r="V780" i="5"/>
  <c r="E780" i="5" s="1"/>
  <c r="X780" i="5" s="1"/>
  <c r="V781" i="5"/>
  <c r="E781" i="5" s="1"/>
  <c r="X781" i="5" s="1"/>
  <c r="V782" i="5"/>
  <c r="E782" i="5"/>
  <c r="X782" i="5" s="1"/>
  <c r="V785" i="5"/>
  <c r="E785" i="5" s="1"/>
  <c r="X785" i="5" s="1"/>
  <c r="V786" i="5"/>
  <c r="E786" i="5"/>
  <c r="X786" i="5" s="1"/>
  <c r="V787" i="5"/>
  <c r="E787" i="5" s="1"/>
  <c r="X787" i="5" s="1"/>
  <c r="V788" i="5"/>
  <c r="E788" i="5" s="1"/>
  <c r="X788" i="5" s="1"/>
  <c r="V789" i="5"/>
  <c r="E789" i="5" s="1"/>
  <c r="X789" i="5" s="1"/>
  <c r="V790" i="5"/>
  <c r="E790" i="5" s="1"/>
  <c r="X790" i="5" s="1"/>
  <c r="V793" i="5"/>
  <c r="E793" i="5"/>
  <c r="X793" i="5" s="1"/>
  <c r="V794" i="5"/>
  <c r="E794" i="5" s="1"/>
  <c r="X794" i="5" s="1"/>
  <c r="V795" i="5"/>
  <c r="E795" i="5" s="1"/>
  <c r="X795" i="5" s="1"/>
  <c r="V796" i="5"/>
  <c r="E796" i="5" s="1"/>
  <c r="X796" i="5" s="1"/>
  <c r="V797" i="5"/>
  <c r="E797" i="5"/>
  <c r="X797" i="5" s="1"/>
  <c r="V798" i="5"/>
  <c r="E798" i="5" s="1"/>
  <c r="X798" i="5" s="1"/>
  <c r="V801" i="5"/>
  <c r="E801" i="5"/>
  <c r="X801" i="5" s="1"/>
  <c r="V802" i="5"/>
  <c r="E802" i="5" s="1"/>
  <c r="X802" i="5" s="1"/>
  <c r="V803" i="5"/>
  <c r="E803" i="5" s="1"/>
  <c r="X803" i="5" s="1"/>
  <c r="V804" i="5"/>
  <c r="E804" i="5" s="1"/>
  <c r="X804" i="5" s="1"/>
  <c r="V805" i="5"/>
  <c r="E805" i="5" s="1"/>
  <c r="X805" i="5" s="1"/>
  <c r="V806" i="5"/>
  <c r="E806" i="5"/>
  <c r="X806" i="5" s="1"/>
  <c r="V809" i="5"/>
  <c r="E809" i="5" s="1"/>
  <c r="X809" i="5" s="1"/>
  <c r="V810" i="5"/>
  <c r="E810" i="5" s="1"/>
  <c r="X810" i="5" s="1"/>
  <c r="V811" i="5"/>
  <c r="E811" i="5" s="1"/>
  <c r="V812" i="5"/>
  <c r="E812" i="5" s="1"/>
  <c r="X812" i="5" s="1"/>
  <c r="V813" i="5"/>
  <c r="E813" i="5" s="1"/>
  <c r="X813" i="5" s="1"/>
  <c r="V814" i="5"/>
  <c r="E814" i="5" s="1"/>
  <c r="X814" i="5" s="1"/>
  <c r="V817" i="5"/>
  <c r="E817" i="5" s="1"/>
  <c r="X817" i="5" s="1"/>
  <c r="V818" i="5"/>
  <c r="E818" i="5"/>
  <c r="V819" i="5"/>
  <c r="E819" i="5" s="1"/>
  <c r="X819" i="5" s="1"/>
  <c r="V820" i="5"/>
  <c r="E820" i="5" s="1"/>
  <c r="X820" i="5" s="1"/>
  <c r="V821" i="5"/>
  <c r="E821" i="5" s="1"/>
  <c r="X821" i="5" s="1"/>
  <c r="V822" i="5"/>
  <c r="E822" i="5"/>
  <c r="X822" i="5" s="1"/>
  <c r="V825" i="5"/>
  <c r="E825" i="5" s="1"/>
  <c r="X825" i="5" s="1"/>
  <c r="V826" i="5"/>
  <c r="E826" i="5" s="1"/>
  <c r="X826" i="5" s="1"/>
  <c r="V827" i="5"/>
  <c r="E827" i="5" s="1"/>
  <c r="X827" i="5" s="1"/>
  <c r="V828" i="5"/>
  <c r="E828" i="5" s="1"/>
  <c r="X828" i="5" s="1"/>
  <c r="V829" i="5"/>
  <c r="E829" i="5"/>
  <c r="X829" i="5" s="1"/>
  <c r="V830" i="5"/>
  <c r="E830" i="5" s="1"/>
  <c r="X830" i="5" s="1"/>
  <c r="V833" i="5"/>
  <c r="E833" i="5" s="1"/>
  <c r="X833" i="5" s="1"/>
  <c r="V834" i="5"/>
  <c r="E834" i="5"/>
  <c r="X834" i="5" s="1"/>
  <c r="V835" i="5"/>
  <c r="E835" i="5" s="1"/>
  <c r="X835" i="5" s="1"/>
  <c r="V836" i="5"/>
  <c r="E836" i="5" s="1"/>
  <c r="X836" i="5" s="1"/>
  <c r="V837" i="5"/>
  <c r="E837" i="5" s="1"/>
  <c r="X837" i="5" s="1"/>
  <c r="V838" i="5"/>
  <c r="E838" i="5" s="1"/>
  <c r="V841" i="5"/>
  <c r="E841" i="5"/>
  <c r="X841" i="5" s="1"/>
  <c r="V842" i="5"/>
  <c r="E842" i="5" s="1"/>
  <c r="X842" i="5" s="1"/>
  <c r="V843" i="5"/>
  <c r="E843" i="5" s="1"/>
  <c r="X843" i="5" s="1"/>
  <c r="V844" i="5"/>
  <c r="E844" i="5" s="1"/>
  <c r="X844" i="5" s="1"/>
  <c r="V845" i="5"/>
  <c r="E845" i="5" s="1"/>
  <c r="X845" i="5" s="1"/>
  <c r="V846" i="5"/>
  <c r="E846" i="5" s="1"/>
  <c r="X846" i="5" s="1"/>
  <c r="V849" i="5"/>
  <c r="E849" i="5"/>
  <c r="X849" i="5" s="1"/>
  <c r="V850" i="5"/>
  <c r="E850" i="5" s="1"/>
  <c r="X850" i="5" s="1"/>
  <c r="V851" i="5"/>
  <c r="E851" i="5" s="1"/>
  <c r="X851" i="5" s="1"/>
  <c r="V852" i="5"/>
  <c r="E852" i="5" s="1"/>
  <c r="X852" i="5" s="1"/>
  <c r="V853" i="5"/>
  <c r="E853" i="5" s="1"/>
  <c r="X853" i="5" s="1"/>
  <c r="V854" i="5"/>
  <c r="E854" i="5"/>
  <c r="X854" i="5" s="1"/>
  <c r="V857" i="5"/>
  <c r="E857" i="5" s="1"/>
  <c r="X857" i="5" s="1"/>
  <c r="V858" i="5"/>
  <c r="E858" i="5"/>
  <c r="X858" i="5" s="1"/>
  <c r="V859" i="5"/>
  <c r="E859" i="5" s="1"/>
  <c r="V860" i="5"/>
  <c r="E860" i="5" s="1"/>
  <c r="X860" i="5" s="1"/>
  <c r="V861" i="5"/>
  <c r="E861" i="5"/>
  <c r="X861" i="5" s="1"/>
  <c r="V862" i="5"/>
  <c r="E862" i="5" s="1"/>
  <c r="X862" i="5" s="1"/>
  <c r="V865" i="5"/>
  <c r="E865" i="5"/>
  <c r="X865" i="5" s="1"/>
  <c r="V866" i="5"/>
  <c r="E866" i="5" s="1"/>
  <c r="X866" i="5" s="1"/>
  <c r="V867" i="5"/>
  <c r="E867" i="5" s="1"/>
  <c r="V868" i="5"/>
  <c r="E868" i="5" s="1"/>
  <c r="X868" i="5" s="1"/>
  <c r="V869" i="5"/>
  <c r="E869" i="5" s="1"/>
  <c r="X869" i="5" s="1"/>
  <c r="V870" i="5"/>
  <c r="E870" i="5" s="1"/>
  <c r="X870" i="5" s="1"/>
  <c r="V873" i="5"/>
  <c r="E873" i="5" s="1"/>
  <c r="X873" i="5" s="1"/>
  <c r="V874" i="5"/>
  <c r="E874" i="5" s="1"/>
  <c r="V875" i="5"/>
  <c r="E875" i="5"/>
  <c r="X875" i="5" s="1"/>
  <c r="V876" i="5"/>
  <c r="E876" i="5" s="1"/>
  <c r="X876" i="5" s="1"/>
  <c r="V877" i="5"/>
  <c r="E877" i="5"/>
  <c r="X877" i="5" s="1"/>
  <c r="V878" i="5"/>
  <c r="E878" i="5" s="1"/>
  <c r="X878" i="5" s="1"/>
  <c r="V881" i="5"/>
  <c r="E881" i="5" s="1"/>
  <c r="X881" i="5" s="1"/>
  <c r="V882" i="5"/>
  <c r="E882" i="5"/>
  <c r="X882" i="5" s="1"/>
  <c r="V883" i="5"/>
  <c r="E883" i="5" s="1"/>
  <c r="X883" i="5" s="1"/>
  <c r="V884" i="5"/>
  <c r="E884" i="5" s="1"/>
  <c r="X884" i="5" s="1"/>
  <c r="V885" i="5"/>
  <c r="E885" i="5" s="1"/>
  <c r="X885" i="5" s="1"/>
  <c r="V886" i="5"/>
  <c r="E886" i="5" s="1"/>
  <c r="X886" i="5" s="1"/>
  <c r="V889" i="5"/>
  <c r="E889" i="5"/>
  <c r="X889" i="5" s="1"/>
  <c r="V890" i="5"/>
  <c r="E890" i="5" s="1"/>
  <c r="X890" i="5" s="1"/>
  <c r="V891" i="5"/>
  <c r="E891" i="5" s="1"/>
  <c r="X891" i="5" s="1"/>
  <c r="V892" i="5"/>
  <c r="E892" i="5" s="1"/>
  <c r="X892" i="5" s="1"/>
  <c r="V893" i="5"/>
  <c r="E893" i="5"/>
  <c r="X893" i="5" s="1"/>
  <c r="V894" i="5"/>
  <c r="E894" i="5" s="1"/>
  <c r="X894" i="5" s="1"/>
  <c r="V897" i="5"/>
  <c r="E897" i="5" s="1"/>
  <c r="X897" i="5" s="1"/>
  <c r="V898" i="5"/>
  <c r="E898" i="5" s="1"/>
  <c r="X898" i="5" s="1"/>
  <c r="V899" i="5"/>
  <c r="E899" i="5" s="1"/>
  <c r="X899" i="5" s="1"/>
  <c r="V900" i="5"/>
  <c r="E900" i="5" s="1"/>
  <c r="X900" i="5" s="1"/>
  <c r="V901" i="5"/>
  <c r="E901" i="5" s="1"/>
  <c r="X901" i="5" s="1"/>
  <c r="V902" i="5"/>
  <c r="E902" i="5"/>
  <c r="X902" i="5" s="1"/>
  <c r="V905" i="5"/>
  <c r="E905" i="5" s="1"/>
  <c r="X905" i="5" s="1"/>
  <c r="V906" i="5"/>
  <c r="E906" i="5" s="1"/>
  <c r="X906" i="5" s="1"/>
  <c r="V907" i="5"/>
  <c r="E907" i="5"/>
  <c r="V908" i="5"/>
  <c r="E908" i="5" s="1"/>
  <c r="X908" i="5" s="1"/>
  <c r="V909" i="5"/>
  <c r="E909" i="5"/>
  <c r="X909" i="5" s="1"/>
  <c r="V910" i="5"/>
  <c r="E910" i="5" s="1"/>
  <c r="X910" i="5" s="1"/>
  <c r="V913" i="5"/>
  <c r="E913" i="5" s="1"/>
  <c r="X913" i="5" s="1"/>
  <c r="V914" i="5"/>
  <c r="E914" i="5" s="1"/>
  <c r="X914" i="5" s="1"/>
  <c r="V915" i="5"/>
  <c r="E915" i="5" s="1"/>
  <c r="V916" i="5"/>
  <c r="E916" i="5" s="1"/>
  <c r="X916" i="5" s="1"/>
  <c r="V917" i="5"/>
  <c r="E917" i="5"/>
  <c r="X917" i="5" s="1"/>
  <c r="V918" i="5"/>
  <c r="E918" i="5" s="1"/>
  <c r="X918" i="5" s="1"/>
  <c r="V921" i="5"/>
  <c r="E921" i="5"/>
  <c r="X921" i="5" s="1"/>
  <c r="V922" i="5"/>
  <c r="E922" i="5" s="1"/>
  <c r="X922" i="5" s="1"/>
  <c r="V923" i="5"/>
  <c r="E923" i="5" s="1"/>
  <c r="V924" i="5"/>
  <c r="V925" i="5"/>
  <c r="E925" i="5" s="1"/>
  <c r="X925" i="5" s="1"/>
  <c r="V926" i="5"/>
  <c r="E926" i="5"/>
  <c r="X926" i="5" s="1"/>
  <c r="V929" i="5"/>
  <c r="E929" i="5" s="1"/>
  <c r="X929" i="5" s="1"/>
  <c r="V930" i="5"/>
  <c r="E930" i="5"/>
  <c r="X930" i="5" s="1"/>
  <c r="V931" i="5"/>
  <c r="E931" i="5" s="1"/>
  <c r="X931" i="5" s="1"/>
  <c r="V932" i="5"/>
  <c r="E932" i="5" s="1"/>
  <c r="X932" i="5" s="1"/>
  <c r="V933" i="5"/>
  <c r="E933" i="5"/>
  <c r="X933" i="5" s="1"/>
  <c r="V934" i="5"/>
  <c r="E934" i="5" s="1"/>
  <c r="X934" i="5" s="1"/>
  <c r="V937" i="5"/>
  <c r="E937" i="5"/>
  <c r="X937" i="5" s="1"/>
  <c r="V938" i="5"/>
  <c r="E938" i="5" s="1"/>
  <c r="X938" i="5" s="1"/>
  <c r="V939" i="5"/>
  <c r="E939" i="5" s="1"/>
  <c r="X939" i="5" s="1"/>
  <c r="V940" i="5"/>
  <c r="E940" i="5"/>
  <c r="X940" i="5" s="1"/>
  <c r="V941" i="5"/>
  <c r="E941" i="5" s="1"/>
  <c r="X941" i="5" s="1"/>
  <c r="V942" i="5"/>
  <c r="E942" i="5"/>
  <c r="X942" i="5" s="1"/>
  <c r="V945" i="5"/>
  <c r="E945" i="5" s="1"/>
  <c r="X945" i="5" s="1"/>
  <c r="V946" i="5"/>
  <c r="E946" i="5"/>
  <c r="X946" i="5" s="1"/>
  <c r="V947" i="5"/>
  <c r="E947" i="5" s="1"/>
  <c r="V948" i="5"/>
  <c r="E948" i="5" s="1"/>
  <c r="X948" i="5" s="1"/>
  <c r="V949" i="5"/>
  <c r="E949" i="5" s="1"/>
  <c r="X949" i="5" s="1"/>
  <c r="V950" i="5"/>
  <c r="E950" i="5" s="1"/>
  <c r="X950" i="5" s="1"/>
  <c r="V953" i="5"/>
  <c r="E953" i="5"/>
  <c r="X953" i="5" s="1"/>
  <c r="V954" i="5"/>
  <c r="E954" i="5" s="1"/>
  <c r="X954" i="5" s="1"/>
  <c r="V955" i="5"/>
  <c r="E955" i="5" s="1"/>
  <c r="X955" i="5" s="1"/>
  <c r="V956" i="5"/>
  <c r="E956" i="5" s="1"/>
  <c r="X956" i="5" s="1"/>
  <c r="V957" i="5"/>
  <c r="E957" i="5"/>
  <c r="X957" i="5" s="1"/>
  <c r="V958" i="5"/>
  <c r="E958" i="5" s="1"/>
  <c r="V961" i="5"/>
  <c r="E961" i="5"/>
  <c r="X961" i="5" s="1"/>
  <c r="V962" i="5"/>
  <c r="E962" i="5" s="1"/>
  <c r="X962" i="5" s="1"/>
  <c r="V963" i="5"/>
  <c r="E963" i="5" s="1"/>
  <c r="X963" i="5" s="1"/>
  <c r="V964" i="5"/>
  <c r="E964" i="5" s="1"/>
  <c r="X964" i="5" s="1"/>
  <c r="V965" i="5"/>
  <c r="E965" i="5" s="1"/>
  <c r="X965" i="5" s="1"/>
  <c r="V966" i="5"/>
  <c r="E966" i="5"/>
  <c r="X966" i="5" s="1"/>
  <c r="V969" i="5"/>
  <c r="E969" i="5" s="1"/>
  <c r="X969" i="5" s="1"/>
  <c r="V970" i="5"/>
  <c r="E970" i="5"/>
  <c r="V971" i="5"/>
  <c r="E971" i="5" s="1"/>
  <c r="V972" i="5"/>
  <c r="E972" i="5" s="1"/>
  <c r="X972" i="5" s="1"/>
  <c r="V973" i="5"/>
  <c r="E973" i="5" s="1"/>
  <c r="X973" i="5" s="1"/>
  <c r="V974" i="5"/>
  <c r="E974" i="5" s="1"/>
  <c r="X974" i="5" s="1"/>
  <c r="V977" i="5"/>
  <c r="E977" i="5"/>
  <c r="X977" i="5" s="1"/>
  <c r="V978" i="5"/>
  <c r="E978" i="5" s="1"/>
  <c r="X978" i="5" s="1"/>
  <c r="V979" i="5"/>
  <c r="E979" i="5" s="1"/>
  <c r="V980" i="5"/>
  <c r="E980" i="5" s="1"/>
  <c r="X980" i="5" s="1"/>
  <c r="V981" i="5"/>
  <c r="E981" i="5" s="1"/>
  <c r="X981" i="5" s="1"/>
  <c r="V982" i="5"/>
  <c r="E982" i="5"/>
  <c r="X982" i="5" s="1"/>
  <c r="V985" i="5"/>
  <c r="E985" i="5" s="1"/>
  <c r="X985" i="5" s="1"/>
  <c r="V986" i="5"/>
  <c r="E986" i="5"/>
  <c r="X986" i="5" s="1"/>
  <c r="V987" i="5"/>
  <c r="E987" i="5" s="1"/>
  <c r="V988" i="5"/>
  <c r="E988" i="5" s="1"/>
  <c r="X988" i="5" s="1"/>
  <c r="V989" i="5"/>
  <c r="E989" i="5"/>
  <c r="X989" i="5" s="1"/>
  <c r="V990" i="5"/>
  <c r="E990" i="5" s="1"/>
  <c r="X990" i="5" s="1"/>
  <c r="V993" i="5"/>
  <c r="E993" i="5"/>
  <c r="X993" i="5" s="1"/>
  <c r="V994" i="5"/>
  <c r="E994" i="5" s="1"/>
  <c r="X994" i="5" s="1"/>
  <c r="V995" i="5"/>
  <c r="E995" i="5" s="1"/>
  <c r="V996" i="5"/>
  <c r="E996" i="5" s="1"/>
  <c r="X996" i="5" s="1"/>
  <c r="V997" i="5"/>
  <c r="E997" i="5" s="1"/>
  <c r="X997" i="5" s="1"/>
  <c r="V998" i="5"/>
  <c r="E998" i="5" s="1"/>
  <c r="X998" i="5" s="1"/>
  <c r="V1001" i="5"/>
  <c r="E1001" i="5" s="1"/>
  <c r="X1001" i="5" s="1"/>
  <c r="V1002" i="5"/>
  <c r="E1002" i="5" s="1"/>
  <c r="X1002" i="5" s="1"/>
  <c r="V1003" i="5"/>
  <c r="E1003" i="5" s="1"/>
  <c r="X1003" i="5" s="1"/>
  <c r="V1004" i="5"/>
  <c r="E1004" i="5" s="1"/>
  <c r="X1004" i="5" s="1"/>
  <c r="V1005" i="5"/>
  <c r="E1005" i="5"/>
  <c r="X1005" i="5" s="1"/>
  <c r="V1006" i="5"/>
  <c r="E1006" i="5" s="1"/>
  <c r="X1006" i="5" s="1"/>
  <c r="V1007" i="5"/>
  <c r="E1007" i="5" s="1"/>
  <c r="X1007" i="5" s="1"/>
  <c r="V1009" i="5"/>
  <c r="E1009" i="5"/>
  <c r="X1009" i="5" s="1"/>
  <c r="V1010" i="5"/>
  <c r="E1010" i="5" s="1"/>
  <c r="X1010" i="5" s="1"/>
  <c r="V1011" i="5"/>
  <c r="E1011" i="5" s="1"/>
  <c r="X1011" i="5" s="1"/>
  <c r="V1012" i="5"/>
  <c r="E1012" i="5" s="1"/>
  <c r="X1012" i="5" s="1"/>
  <c r="V1013" i="5"/>
  <c r="E1013" i="5"/>
  <c r="X1013" i="5" s="1"/>
  <c r="V1014" i="5"/>
  <c r="E1014" i="5" s="1"/>
  <c r="X1014" i="5" s="1"/>
  <c r="V1017" i="5"/>
  <c r="E1017" i="5" s="1"/>
  <c r="X1017" i="5" s="1"/>
  <c r="V1018" i="5"/>
  <c r="E1018" i="5" s="1"/>
  <c r="X1018" i="5" s="1"/>
  <c r="V1019" i="5"/>
  <c r="E1019" i="5" s="1"/>
  <c r="X1019" i="5" s="1"/>
  <c r="V1020" i="5"/>
  <c r="E1020" i="5" s="1"/>
  <c r="X1020" i="5" s="1"/>
  <c r="V1021" i="5"/>
  <c r="E1021" i="5"/>
  <c r="X1021" i="5" s="1"/>
  <c r="V1022" i="5"/>
  <c r="E1022" i="5"/>
  <c r="X1022" i="5" s="1"/>
  <c r="V1025" i="5"/>
  <c r="E1025" i="5" s="1"/>
  <c r="X1025" i="5" s="1"/>
  <c r="V1026" i="5"/>
  <c r="E1026" i="5"/>
  <c r="X1026" i="5" s="1"/>
  <c r="V1027" i="5"/>
  <c r="E1027" i="5" s="1"/>
  <c r="X1027" i="5" s="1"/>
  <c r="V1028" i="5"/>
  <c r="E1028" i="5" s="1"/>
  <c r="X1028" i="5" s="1"/>
  <c r="V1029" i="5"/>
  <c r="E1029" i="5"/>
  <c r="X1029" i="5" s="1"/>
  <c r="V1030" i="5"/>
  <c r="E1030" i="5" s="1"/>
  <c r="X1030" i="5" s="1"/>
  <c r="V1033" i="5"/>
  <c r="E1033" i="5"/>
  <c r="X1033" i="5" s="1"/>
  <c r="V1034" i="5"/>
  <c r="E1034" i="5" s="1"/>
  <c r="X1034" i="5" s="1"/>
  <c r="V1035" i="5"/>
  <c r="E1035" i="5" s="1"/>
  <c r="V1036" i="5"/>
  <c r="E1036" i="5"/>
  <c r="X1036" i="5" s="1"/>
  <c r="V1037" i="5"/>
  <c r="E1037" i="5" s="1"/>
  <c r="X1037" i="5" s="1"/>
  <c r="V1038" i="5"/>
  <c r="E1038" i="5" s="1"/>
  <c r="X1038" i="5" s="1"/>
  <c r="V1041" i="5"/>
  <c r="E1041" i="5" s="1"/>
  <c r="X1041" i="5" s="1"/>
  <c r="V1042" i="5"/>
  <c r="E1042" i="5"/>
  <c r="X1042" i="5" s="1"/>
  <c r="V1043" i="5"/>
  <c r="E1043" i="5" s="1"/>
  <c r="X1043" i="5" s="1"/>
  <c r="V1044" i="5"/>
  <c r="E1044" i="5" s="1"/>
  <c r="X1044" i="5" s="1"/>
  <c r="V1045" i="5"/>
  <c r="E1045" i="5"/>
  <c r="X1045" i="5" s="1"/>
  <c r="V1046" i="5"/>
  <c r="E1046" i="5" s="1"/>
  <c r="X1046" i="5" s="1"/>
  <c r="V1049" i="5"/>
  <c r="E1049" i="5"/>
  <c r="X1049" i="5" s="1"/>
  <c r="V1050" i="5"/>
  <c r="E1050" i="5" s="1"/>
  <c r="X1050" i="5" s="1"/>
  <c r="V1051" i="5"/>
  <c r="E1051" i="5" s="1"/>
  <c r="V1052" i="5"/>
  <c r="E1052" i="5" s="1"/>
  <c r="X1052" i="5" s="1"/>
  <c r="V1053" i="5"/>
  <c r="E1053" i="5"/>
  <c r="X1053" i="5" s="1"/>
  <c r="V1054" i="5"/>
  <c r="E1054" i="5" s="1"/>
  <c r="X1054" i="5" s="1"/>
  <c r="V1057" i="5"/>
  <c r="E1057" i="5"/>
  <c r="X1057" i="5" s="1"/>
  <c r="V1058" i="5"/>
  <c r="E1058" i="5" s="1"/>
  <c r="X1058" i="5" s="1"/>
  <c r="V1059" i="5"/>
  <c r="E1059" i="5" s="1"/>
  <c r="X1059" i="5" s="1"/>
  <c r="V1060" i="5"/>
  <c r="E1060" i="5" s="1"/>
  <c r="X1060" i="5" s="1"/>
  <c r="V1061" i="5"/>
  <c r="E1061" i="5"/>
  <c r="X1061" i="5" s="1"/>
  <c r="V1062" i="5"/>
  <c r="E1062" i="5" s="1"/>
  <c r="X1062" i="5" s="1"/>
  <c r="V1065" i="5"/>
  <c r="E1065" i="5" s="1"/>
  <c r="X1065" i="5" s="1"/>
  <c r="V1066" i="5"/>
  <c r="V1067" i="5"/>
  <c r="E1067" i="5" s="1"/>
  <c r="V1068" i="5"/>
  <c r="E1068" i="5" s="1"/>
  <c r="X1068" i="5" s="1"/>
  <c r="V1069" i="5"/>
  <c r="E1069" i="5"/>
  <c r="X1069" i="5" s="1"/>
  <c r="V1070" i="5"/>
  <c r="E1070" i="5" s="1"/>
  <c r="X1070" i="5" s="1"/>
  <c r="V1073" i="5"/>
  <c r="E1073" i="5" s="1"/>
  <c r="X1073" i="5" s="1"/>
  <c r="V1074" i="5"/>
  <c r="E1074" i="5"/>
  <c r="X1074" i="5" s="1"/>
  <c r="V1075" i="5"/>
  <c r="E1075" i="5" s="1"/>
  <c r="X1075" i="5" s="1"/>
  <c r="V1076" i="5"/>
  <c r="E1076" i="5" s="1"/>
  <c r="X1076" i="5" s="1"/>
  <c r="V1077" i="5"/>
  <c r="E1077" i="5"/>
  <c r="X1077" i="5" s="1"/>
  <c r="V1078" i="5"/>
  <c r="E1078" i="5" s="1"/>
  <c r="X1078" i="5" s="1"/>
  <c r="V1081" i="5"/>
  <c r="E1081" i="5" s="1"/>
  <c r="X1081" i="5" s="1"/>
  <c r="V1082" i="5"/>
  <c r="E1082" i="5" s="1"/>
  <c r="X1082" i="5" s="1"/>
  <c r="V1083" i="5"/>
  <c r="E1083" i="5" s="1"/>
  <c r="X1083" i="5" s="1"/>
  <c r="V1084" i="5"/>
  <c r="E1084" i="5"/>
  <c r="X1084" i="5" s="1"/>
  <c r="V1085" i="5"/>
  <c r="E1085" i="5" s="1"/>
  <c r="X1085" i="5" s="1"/>
  <c r="V1086" i="5"/>
  <c r="E1086" i="5"/>
  <c r="X1086" i="5" s="1"/>
  <c r="V1089" i="5"/>
  <c r="E1089" i="5"/>
  <c r="X1089" i="5" s="1"/>
  <c r="V1090" i="5"/>
  <c r="E1090" i="5"/>
  <c r="X1090" i="5" s="1"/>
  <c r="V1091" i="5"/>
  <c r="E1091" i="5" s="1"/>
  <c r="X1091" i="5" s="1"/>
  <c r="V1092" i="5"/>
  <c r="E1092" i="5"/>
  <c r="X1092" i="5" s="1"/>
  <c r="V1093" i="5"/>
  <c r="E1093" i="5" s="1"/>
  <c r="X1093" i="5" s="1"/>
  <c r="V1094" i="5"/>
  <c r="E1094" i="5" s="1"/>
  <c r="X1094" i="5" s="1"/>
  <c r="V1097" i="5"/>
  <c r="E1097" i="5"/>
  <c r="X1097" i="5" s="1"/>
  <c r="V1098" i="5"/>
  <c r="E1098" i="5" s="1"/>
  <c r="X1098" i="5" s="1"/>
  <c r="V1099" i="5"/>
  <c r="E1099" i="5" s="1"/>
  <c r="X1099" i="5" s="1"/>
  <c r="V1100" i="5"/>
  <c r="E1100" i="5" s="1"/>
  <c r="X1100" i="5" s="1"/>
  <c r="V1101" i="5"/>
  <c r="E1101" i="5"/>
  <c r="X1101" i="5" s="1"/>
  <c r="V1102" i="5"/>
  <c r="E1102" i="5" s="1"/>
  <c r="X1102" i="5" s="1"/>
  <c r="V1103" i="5"/>
  <c r="V1105" i="5"/>
  <c r="E1105" i="5"/>
  <c r="X1105" i="5" s="1"/>
  <c r="V1106" i="5"/>
  <c r="E1106" i="5" s="1"/>
  <c r="X1106" i="5" s="1"/>
  <c r="V1107" i="5"/>
  <c r="E1107" i="5" s="1"/>
  <c r="V1108" i="5"/>
  <c r="E1108" i="5" s="1"/>
  <c r="X1108" i="5" s="1"/>
  <c r="V1109" i="5"/>
  <c r="E1109" i="5" s="1"/>
  <c r="X1109" i="5" s="1"/>
  <c r="V1110" i="5"/>
  <c r="E1110" i="5"/>
  <c r="X1110" i="5" s="1"/>
  <c r="V1113" i="5"/>
  <c r="E1113" i="5" s="1"/>
  <c r="X1113" i="5" s="1"/>
  <c r="V1114" i="5"/>
  <c r="E1114" i="5" s="1"/>
  <c r="X1114" i="5" s="1"/>
  <c r="V1115" i="5"/>
  <c r="E1115" i="5" s="1"/>
  <c r="V1116" i="5"/>
  <c r="E1116" i="5" s="1"/>
  <c r="X1116" i="5" s="1"/>
  <c r="V1117" i="5"/>
  <c r="E1117" i="5" s="1"/>
  <c r="X1117" i="5" s="1"/>
  <c r="V1118" i="5"/>
  <c r="E1118" i="5" s="1"/>
  <c r="X1118" i="5" s="1"/>
  <c r="V1121" i="5"/>
  <c r="E1121" i="5"/>
  <c r="X1121" i="5" s="1"/>
  <c r="V1122" i="5"/>
  <c r="E1122" i="5"/>
  <c r="X1122" i="5" s="1"/>
  <c r="V1123" i="5"/>
  <c r="E1123" i="5" s="1"/>
  <c r="V1124" i="5"/>
  <c r="E1124" i="5"/>
  <c r="X1124" i="5" s="1"/>
  <c r="V1125" i="5"/>
  <c r="E1125" i="5" s="1"/>
  <c r="X1125" i="5" s="1"/>
  <c r="V1126" i="5"/>
  <c r="E1126" i="5" s="1"/>
  <c r="X1126" i="5" s="1"/>
  <c r="V1129" i="5"/>
  <c r="E1129" i="5"/>
  <c r="X1129" i="5" s="1"/>
  <c r="V1130" i="5"/>
  <c r="E1130" i="5" s="1"/>
  <c r="X1130" i="5" s="1"/>
  <c r="V1131" i="5"/>
  <c r="E1131" i="5" s="1"/>
  <c r="X1131" i="5" s="1"/>
  <c r="V1132" i="5"/>
  <c r="E1132" i="5"/>
  <c r="X1132" i="5" s="1"/>
  <c r="V1133" i="5"/>
  <c r="E1133" i="5"/>
  <c r="X1133" i="5" s="1"/>
  <c r="V1134" i="5"/>
  <c r="E1134" i="5"/>
  <c r="X1134" i="5" s="1"/>
  <c r="V1137" i="5"/>
  <c r="E1137" i="5" s="1"/>
  <c r="X1137" i="5" s="1"/>
  <c r="V1138" i="5"/>
  <c r="E1138" i="5" s="1"/>
  <c r="X1138" i="5" s="1"/>
  <c r="V1139" i="5"/>
  <c r="E1139" i="5" s="1"/>
  <c r="X1139" i="5" s="1"/>
  <c r="V1140" i="5"/>
  <c r="E1140" i="5" s="1"/>
  <c r="X1140" i="5" s="1"/>
  <c r="V1141" i="5"/>
  <c r="E1141" i="5"/>
  <c r="X1141" i="5" s="1"/>
  <c r="V1142" i="5"/>
  <c r="E1142" i="5" s="1"/>
  <c r="X1142" i="5" s="1"/>
  <c r="V1145" i="5"/>
  <c r="E1145" i="5"/>
  <c r="X1145" i="5" s="1"/>
  <c r="V1146" i="5"/>
  <c r="E1146" i="5" s="1"/>
  <c r="X1146" i="5" s="1"/>
  <c r="V1147" i="5"/>
  <c r="E1147" i="5" s="1"/>
  <c r="X1147" i="5" s="1"/>
  <c r="V1148" i="5"/>
  <c r="E1148" i="5"/>
  <c r="X1148" i="5" s="1"/>
  <c r="V1149" i="5"/>
  <c r="E1149" i="5" s="1"/>
  <c r="X1149" i="5" s="1"/>
  <c r="V1150" i="5"/>
  <c r="E1150" i="5"/>
  <c r="X1150" i="5" s="1"/>
  <c r="V1153" i="5"/>
  <c r="E1153" i="5"/>
  <c r="X1153" i="5" s="1"/>
  <c r="V1154" i="5"/>
  <c r="E1154" i="5"/>
  <c r="X1154" i="5" s="1"/>
  <c r="V1155" i="5"/>
  <c r="E1155" i="5" s="1"/>
  <c r="X1155" i="5" s="1"/>
  <c r="V1156" i="5"/>
  <c r="E1156" i="5"/>
  <c r="X1156" i="5" s="1"/>
  <c r="V1157" i="5"/>
  <c r="E1157" i="5" s="1"/>
  <c r="X1157" i="5" s="1"/>
  <c r="V1158" i="5"/>
  <c r="E1158" i="5" s="1"/>
  <c r="V1161" i="5"/>
  <c r="E1161" i="5"/>
  <c r="X1161" i="5" s="1"/>
  <c r="V1162" i="5"/>
  <c r="E1162" i="5" s="1"/>
  <c r="V1163" i="5"/>
  <c r="E1163" i="5" s="1"/>
  <c r="X1163" i="5" s="1"/>
  <c r="V1164" i="5"/>
  <c r="E1164" i="5" s="1"/>
  <c r="X1164" i="5" s="1"/>
  <c r="V1165" i="5"/>
  <c r="E1165" i="5" s="1"/>
  <c r="X1165" i="5" s="1"/>
  <c r="V1166" i="5"/>
  <c r="E1166" i="5" s="1"/>
  <c r="X1166" i="5" s="1"/>
  <c r="V1169" i="5"/>
  <c r="E1169" i="5" s="1"/>
  <c r="X1169" i="5" s="1"/>
  <c r="V1170" i="5"/>
  <c r="E1170" i="5"/>
  <c r="X1170" i="5" s="1"/>
  <c r="V1171" i="5"/>
  <c r="E1171" i="5" s="1"/>
  <c r="X1171" i="5" s="1"/>
  <c r="V1172" i="5"/>
  <c r="E1172" i="5" s="1"/>
  <c r="X1172" i="5" s="1"/>
  <c r="V1173" i="5"/>
  <c r="E1173" i="5"/>
  <c r="X1173" i="5" s="1"/>
  <c r="V1174" i="5"/>
  <c r="E1174" i="5" s="1"/>
  <c r="X1174" i="5" s="1"/>
  <c r="V1177" i="5"/>
  <c r="E1177" i="5" s="1"/>
  <c r="X1177" i="5" s="1"/>
  <c r="V1178" i="5"/>
  <c r="E1178" i="5" s="1"/>
  <c r="X1178" i="5" s="1"/>
  <c r="V1179" i="5"/>
  <c r="E1179" i="5" s="1"/>
  <c r="V1180" i="5"/>
  <c r="E1180" i="5"/>
  <c r="X1180" i="5" s="1"/>
  <c r="V1181" i="5"/>
  <c r="E1181" i="5" s="1"/>
  <c r="X1181" i="5" s="1"/>
  <c r="V1182" i="5"/>
  <c r="E1182" i="5"/>
  <c r="X1182" i="5" s="1"/>
  <c r="V1185" i="5"/>
  <c r="E1185" i="5"/>
  <c r="X1185" i="5" s="1"/>
  <c r="V1186" i="5"/>
  <c r="E1186" i="5"/>
  <c r="X1186" i="5" s="1"/>
  <c r="V1187" i="5"/>
  <c r="E1187" i="5" s="1"/>
  <c r="X1187" i="5" s="1"/>
  <c r="V1188" i="5"/>
  <c r="E1188" i="5"/>
  <c r="X1188" i="5" s="1"/>
  <c r="V1189" i="5"/>
  <c r="E1189" i="5" s="1"/>
  <c r="X1189" i="5" s="1"/>
  <c r="V1190" i="5"/>
  <c r="E1190" i="5" s="1"/>
  <c r="X1190" i="5" s="1"/>
  <c r="V1193" i="5"/>
  <c r="E1193" i="5" s="1"/>
  <c r="X1193" i="5" s="1"/>
  <c r="V1194" i="5"/>
  <c r="E1194" i="5" s="1"/>
  <c r="V1195" i="5"/>
  <c r="E1195" i="5" s="1"/>
  <c r="V1196" i="5"/>
  <c r="E1196" i="5" s="1"/>
  <c r="X1196" i="5" s="1"/>
  <c r="V1197" i="5"/>
  <c r="E1197" i="5" s="1"/>
  <c r="X1197" i="5" s="1"/>
  <c r="V1198" i="5"/>
  <c r="E1198" i="5"/>
  <c r="X1198" i="5" s="1"/>
  <c r="V1201" i="5"/>
  <c r="E1201" i="5" s="1"/>
  <c r="X1201" i="5" s="1"/>
  <c r="V1202" i="5"/>
  <c r="E1202" i="5"/>
  <c r="X1202" i="5" s="1"/>
  <c r="V1203" i="5"/>
  <c r="E1203" i="5" s="1"/>
  <c r="V1204" i="5"/>
  <c r="E1204" i="5"/>
  <c r="X1204" i="5" s="1"/>
  <c r="V1205" i="5"/>
  <c r="E1205" i="5"/>
  <c r="X1205" i="5" s="1"/>
  <c r="V1206" i="5"/>
  <c r="E1206" i="5" s="1"/>
  <c r="X1206" i="5" s="1"/>
  <c r="V1209" i="5"/>
  <c r="E1209" i="5" s="1"/>
  <c r="X1209" i="5" s="1"/>
  <c r="V1210" i="5"/>
  <c r="E1210" i="5" s="1"/>
  <c r="X1210" i="5" s="1"/>
  <c r="V1211" i="5"/>
  <c r="E1211" i="5" s="1"/>
  <c r="X1211" i="5" s="1"/>
  <c r="V1212" i="5"/>
  <c r="E1212" i="5"/>
  <c r="X1212" i="5" s="1"/>
  <c r="V1213" i="5"/>
  <c r="E1213" i="5" s="1"/>
  <c r="X1213" i="5" s="1"/>
  <c r="V1214" i="5"/>
  <c r="E1214" i="5" s="1"/>
  <c r="X1214" i="5" s="1"/>
  <c r="V1217" i="5"/>
  <c r="E1217" i="5" s="1"/>
  <c r="X1217" i="5" s="1"/>
  <c r="V1218" i="5"/>
  <c r="E1218" i="5" s="1"/>
  <c r="X1218" i="5" s="1"/>
  <c r="V1219" i="5"/>
  <c r="E1219" i="5" s="1"/>
  <c r="X1219" i="5" s="1"/>
  <c r="V1220" i="5"/>
  <c r="E1220" i="5" s="1"/>
  <c r="X1220" i="5" s="1"/>
  <c r="V1221" i="5"/>
  <c r="E1221" i="5" s="1"/>
  <c r="X1221" i="5" s="1"/>
  <c r="V1222" i="5"/>
  <c r="E1222" i="5" s="1"/>
  <c r="X1222" i="5" s="1"/>
  <c r="V1225" i="5"/>
  <c r="E1225" i="5" s="1"/>
  <c r="X1225" i="5" s="1"/>
  <c r="V1226" i="5"/>
  <c r="E1226" i="5" s="1"/>
  <c r="X1226" i="5" s="1"/>
  <c r="V1227" i="5"/>
  <c r="E1227" i="5" s="1"/>
  <c r="X1227" i="5" s="1"/>
  <c r="V1228" i="5"/>
  <c r="E1228" i="5"/>
  <c r="X1228" i="5" s="1"/>
  <c r="V1229" i="5"/>
  <c r="E1229" i="5" s="1"/>
  <c r="X1229" i="5" s="1"/>
  <c r="V1230" i="5"/>
  <c r="E1230" i="5" s="1"/>
  <c r="X1230" i="5" s="1"/>
  <c r="V1233" i="5"/>
  <c r="E1233" i="5" s="1"/>
  <c r="X1233" i="5" s="1"/>
  <c r="V1234" i="5"/>
  <c r="E1234" i="5"/>
  <c r="X1234" i="5" s="1"/>
  <c r="V1235" i="5"/>
  <c r="E1235" i="5" s="1"/>
  <c r="X1235" i="5" s="1"/>
  <c r="V1236" i="5"/>
  <c r="E1236" i="5"/>
  <c r="X1236" i="5" s="1"/>
  <c r="V1237" i="5"/>
  <c r="E1237" i="5" s="1"/>
  <c r="X1237" i="5" s="1"/>
  <c r="V1238" i="5"/>
  <c r="E1238" i="5" s="1"/>
  <c r="V1241" i="5"/>
  <c r="E1241" i="5" s="1"/>
  <c r="X1241" i="5" s="1"/>
  <c r="V1242" i="5"/>
  <c r="E1242" i="5" s="1"/>
  <c r="X1242" i="5" s="1"/>
  <c r="V1243" i="5"/>
  <c r="E1243" i="5" s="1"/>
  <c r="V1244" i="5"/>
  <c r="E1244" i="5" s="1"/>
  <c r="X1244" i="5" s="1"/>
  <c r="V1245" i="5"/>
  <c r="V1246" i="5"/>
  <c r="E1246" i="5" s="1"/>
  <c r="X1246" i="5" s="1"/>
  <c r="V1249" i="5"/>
  <c r="E1249" i="5" s="1"/>
  <c r="X1249" i="5" s="1"/>
  <c r="V1250" i="5"/>
  <c r="E1250" i="5" s="1"/>
  <c r="X1250" i="5" s="1"/>
  <c r="V1251" i="5"/>
  <c r="E1251" i="5" s="1"/>
  <c r="X1251" i="5" s="1"/>
  <c r="V1252" i="5"/>
  <c r="E1252" i="5"/>
  <c r="X1252" i="5" s="1"/>
  <c r="V1253" i="5"/>
  <c r="E1253" i="5" s="1"/>
  <c r="X1253" i="5" s="1"/>
  <c r="V1254" i="5"/>
  <c r="E1254" i="5"/>
  <c r="X1254" i="5" s="1"/>
  <c r="V1257" i="5"/>
  <c r="E1257" i="5" s="1"/>
  <c r="X1257" i="5" s="1"/>
  <c r="V1258" i="5"/>
  <c r="E1258" i="5"/>
  <c r="X1258" i="5" s="1"/>
  <c r="V1259" i="5"/>
  <c r="E1259" i="5" s="1"/>
  <c r="X1259" i="5" s="1"/>
  <c r="V1260" i="5"/>
  <c r="E1260" i="5" s="1"/>
  <c r="X1260" i="5" s="1"/>
  <c r="V1261" i="5"/>
  <c r="E1261" i="5" s="1"/>
  <c r="X1261" i="5" s="1"/>
  <c r="V1262" i="5"/>
  <c r="E1262" i="5"/>
  <c r="X1262" i="5" s="1"/>
  <c r="V1265" i="5"/>
  <c r="E1265" i="5" s="1"/>
  <c r="X1265" i="5" s="1"/>
  <c r="V1266" i="5"/>
  <c r="E1266" i="5" s="1"/>
  <c r="V1267" i="5"/>
  <c r="E1267" i="5" s="1"/>
  <c r="V1268" i="5"/>
  <c r="E1268" i="5" s="1"/>
  <c r="X1268" i="5" s="1"/>
  <c r="V1269" i="5"/>
  <c r="E1269" i="5" s="1"/>
  <c r="X1269" i="5" s="1"/>
  <c r="V1270" i="5"/>
  <c r="E1270" i="5"/>
  <c r="X1270" i="5" s="1"/>
  <c r="V1273" i="5"/>
  <c r="E1273" i="5"/>
  <c r="X1273" i="5" s="1"/>
  <c r="V1274" i="5"/>
  <c r="E1274" i="5"/>
  <c r="X1274" i="5" s="1"/>
  <c r="V1275" i="5"/>
  <c r="E1275" i="5" s="1"/>
  <c r="X1275" i="5" s="1"/>
  <c r="V1276" i="5"/>
  <c r="E1276" i="5"/>
  <c r="X1276" i="5" s="1"/>
  <c r="V1277" i="5"/>
  <c r="E1277" i="5" s="1"/>
  <c r="X1277" i="5" s="1"/>
  <c r="V1278" i="5"/>
  <c r="E1278" i="5"/>
  <c r="V1281" i="5"/>
  <c r="E1281" i="5" s="1"/>
  <c r="X1281" i="5" s="1"/>
  <c r="V1282" i="5"/>
  <c r="E1282" i="5" s="1"/>
  <c r="X1282" i="5" s="1"/>
  <c r="V1283" i="5"/>
  <c r="E1283" i="5" s="1"/>
  <c r="X1283" i="5" s="1"/>
  <c r="V1284" i="5"/>
  <c r="E1284" i="5" s="1"/>
  <c r="X1284" i="5" s="1"/>
  <c r="V1285" i="5"/>
  <c r="E1285" i="5" s="1"/>
  <c r="X1285" i="5" s="1"/>
  <c r="V1286" i="5"/>
  <c r="E1286" i="5" s="1"/>
  <c r="X1286" i="5" s="1"/>
  <c r="V1289" i="5"/>
  <c r="E1289" i="5" s="1"/>
  <c r="X1289" i="5" s="1"/>
  <c r="V1290" i="5"/>
  <c r="E1290" i="5" s="1"/>
  <c r="X1290" i="5" s="1"/>
  <c r="V1291" i="5"/>
  <c r="E1291" i="5" s="1"/>
  <c r="V1292" i="5"/>
  <c r="E1292" i="5" s="1"/>
  <c r="X1292" i="5" s="1"/>
  <c r="V1293" i="5"/>
  <c r="E1293" i="5" s="1"/>
  <c r="X1293" i="5" s="1"/>
  <c r="V1294" i="5"/>
  <c r="E1294" i="5" s="1"/>
  <c r="E1296" i="5"/>
  <c r="X1296" i="5" s="1"/>
  <c r="V1297" i="5"/>
  <c r="E1297" i="5" s="1"/>
  <c r="X1297" i="5" s="1"/>
  <c r="V1298" i="5"/>
  <c r="E1298" i="5"/>
  <c r="X1298" i="5" s="1"/>
  <c r="V1299" i="5"/>
  <c r="E1299" i="5" s="1"/>
  <c r="V1300" i="5"/>
  <c r="E1300" i="5" s="1"/>
  <c r="X1300" i="5" s="1"/>
  <c r="V1301" i="5"/>
  <c r="E1301" i="5" s="1"/>
  <c r="X1301" i="5" s="1"/>
  <c r="V1302" i="5"/>
  <c r="E1302" i="5"/>
  <c r="X1302" i="5" s="1"/>
  <c r="V1305" i="5"/>
  <c r="E1305" i="5" s="1"/>
  <c r="X1305" i="5" s="1"/>
  <c r="V1306" i="5"/>
  <c r="E1306" i="5" s="1"/>
  <c r="X1306" i="5" s="1"/>
  <c r="V1307" i="5"/>
  <c r="E1307" i="5" s="1"/>
  <c r="V1308" i="5"/>
  <c r="E1308" i="5" s="1"/>
  <c r="X1308" i="5" s="1"/>
  <c r="V1309" i="5"/>
  <c r="E1309" i="5" s="1"/>
  <c r="X1309" i="5" s="1"/>
  <c r="V1310" i="5"/>
  <c r="E1310" i="5" s="1"/>
  <c r="V1313" i="5"/>
  <c r="E1313" i="5" s="1"/>
  <c r="X1313" i="5" s="1"/>
  <c r="V1314" i="5"/>
  <c r="E1314" i="5" s="1"/>
  <c r="X1314" i="5" s="1"/>
  <c r="V1315" i="5"/>
  <c r="E1315" i="5" s="1"/>
  <c r="V1316" i="5"/>
  <c r="E1316" i="5" s="1"/>
  <c r="X1316" i="5" s="1"/>
  <c r="V1317" i="5"/>
  <c r="E1317" i="5" s="1"/>
  <c r="X1317" i="5" s="1"/>
  <c r="V1318" i="5"/>
  <c r="E1318" i="5"/>
  <c r="X1318" i="5" s="1"/>
  <c r="V1321" i="5"/>
  <c r="E1321" i="5" s="1"/>
  <c r="X1321" i="5" s="1"/>
  <c r="V1322" i="5"/>
  <c r="E1322" i="5"/>
  <c r="X1322" i="5" s="1"/>
  <c r="V1323" i="5"/>
  <c r="E1323" i="5" s="1"/>
  <c r="V1324" i="5"/>
  <c r="E1324" i="5" s="1"/>
  <c r="X1324" i="5" s="1"/>
  <c r="V1325" i="5"/>
  <c r="E1325" i="5" s="1"/>
  <c r="X1325" i="5" s="1"/>
  <c r="V1326" i="5"/>
  <c r="E1326" i="5"/>
  <c r="X1326" i="5" s="1"/>
  <c r="V1329" i="5"/>
  <c r="E1329" i="5" s="1"/>
  <c r="X1329" i="5" s="1"/>
  <c r="V1330" i="5"/>
  <c r="E1330" i="5"/>
  <c r="X1330" i="5" s="1"/>
  <c r="V1331" i="5"/>
  <c r="E1331" i="5" s="1"/>
  <c r="V1332" i="5"/>
  <c r="E1332" i="5" s="1"/>
  <c r="X1332" i="5" s="1"/>
  <c r="V1333" i="5"/>
  <c r="E1333" i="5" s="1"/>
  <c r="X1333" i="5" s="1"/>
  <c r="V1334" i="5"/>
  <c r="E1334" i="5"/>
  <c r="X1334" i="5" s="1"/>
  <c r="V1337" i="5"/>
  <c r="E1337" i="5" s="1"/>
  <c r="X1337" i="5" s="1"/>
  <c r="V1338" i="5"/>
  <c r="E1338" i="5" s="1"/>
  <c r="X1338" i="5" s="1"/>
  <c r="V1339" i="5"/>
  <c r="E1339" i="5" s="1"/>
  <c r="X1339" i="5" s="1"/>
  <c r="V1340" i="5"/>
  <c r="E1340" i="5" s="1"/>
  <c r="X1340" i="5" s="1"/>
  <c r="V1341" i="5"/>
  <c r="E1341" i="5" s="1"/>
  <c r="X1341" i="5" s="1"/>
  <c r="V1342" i="5"/>
  <c r="E1342" i="5" s="1"/>
  <c r="X1342" i="5" s="1"/>
  <c r="V1345" i="5"/>
  <c r="E1345" i="5" s="1"/>
  <c r="X1345" i="5" s="1"/>
  <c r="V1346" i="5"/>
  <c r="E1346" i="5"/>
  <c r="X1346" i="5" s="1"/>
  <c r="V1347" i="5"/>
  <c r="E1347" i="5" s="1"/>
  <c r="V1348" i="5"/>
  <c r="E1348" i="5" s="1"/>
  <c r="X1348" i="5" s="1"/>
  <c r="V1349" i="5"/>
  <c r="E1349" i="5" s="1"/>
  <c r="X1349" i="5" s="1"/>
  <c r="V1350" i="5"/>
  <c r="E1350" i="5"/>
  <c r="X1350" i="5" s="1"/>
  <c r="V1353" i="5"/>
  <c r="E1353" i="5" s="1"/>
  <c r="X1353" i="5" s="1"/>
  <c r="V1354" i="5"/>
  <c r="E1354" i="5" s="1"/>
  <c r="X1354" i="5" s="1"/>
  <c r="V1355" i="5"/>
  <c r="E1355" i="5" s="1"/>
  <c r="X1355" i="5" s="1"/>
  <c r="V1356" i="5"/>
  <c r="E1356" i="5" s="1"/>
  <c r="X1356" i="5" s="1"/>
  <c r="V1357" i="5"/>
  <c r="E1357" i="5" s="1"/>
  <c r="X1357" i="5" s="1"/>
  <c r="V1358" i="5"/>
  <c r="E1358" i="5"/>
  <c r="X1358" i="5" s="1"/>
  <c r="E1360" i="5"/>
  <c r="X1360" i="5" s="1"/>
  <c r="V1361" i="5"/>
  <c r="E1361" i="5" s="1"/>
  <c r="X1361" i="5" s="1"/>
  <c r="V1362" i="5"/>
  <c r="E1362" i="5" s="1"/>
  <c r="X1362" i="5" s="1"/>
  <c r="V1363" i="5"/>
  <c r="E1363" i="5" s="1"/>
  <c r="X1363" i="5" s="1"/>
  <c r="V1364" i="5"/>
  <c r="E1364" i="5" s="1"/>
  <c r="X1364" i="5" s="1"/>
  <c r="V1365" i="5"/>
  <c r="E1365" i="5" s="1"/>
  <c r="X1365" i="5" s="1"/>
  <c r="V1366" i="5"/>
  <c r="E1366" i="5" s="1"/>
  <c r="X1366" i="5" s="1"/>
  <c r="V1369" i="5"/>
  <c r="E1369" i="5" s="1"/>
  <c r="X1369" i="5" s="1"/>
  <c r="V1370" i="5"/>
  <c r="E1370" i="5"/>
  <c r="X1370" i="5" s="1"/>
  <c r="V1371" i="5"/>
  <c r="E1371" i="5" s="1"/>
  <c r="X1371" i="5" s="1"/>
  <c r="V1372" i="5"/>
  <c r="E1372" i="5"/>
  <c r="X1372" i="5" s="1"/>
  <c r="V1373" i="5"/>
  <c r="E1373" i="5" s="1"/>
  <c r="X1373" i="5" s="1"/>
  <c r="V1374" i="5"/>
  <c r="E1374" i="5" s="1"/>
  <c r="X1374" i="5" s="1"/>
  <c r="V1377" i="5"/>
  <c r="E1377" i="5" s="1"/>
  <c r="X1377" i="5" s="1"/>
  <c r="V1378" i="5"/>
  <c r="E1378" i="5" s="1"/>
  <c r="X1378" i="5" s="1"/>
  <c r="V1379" i="5"/>
  <c r="E1379" i="5" s="1"/>
  <c r="X1379" i="5" s="1"/>
  <c r="V1380" i="5"/>
  <c r="E1380" i="5" s="1"/>
  <c r="X1380" i="5" s="1"/>
  <c r="V1381" i="5"/>
  <c r="E1381" i="5"/>
  <c r="X1381" i="5" s="1"/>
  <c r="V1382" i="5"/>
  <c r="E1382" i="5" s="1"/>
  <c r="X1382" i="5" s="1"/>
  <c r="V1385" i="5"/>
  <c r="E1385" i="5" s="1"/>
  <c r="X1385" i="5" s="1"/>
  <c r="V1386" i="5"/>
  <c r="E1386" i="5" s="1"/>
  <c r="V1387" i="5"/>
  <c r="E1387" i="5" s="1"/>
  <c r="X1387" i="5" s="1"/>
  <c r="V1388" i="5"/>
  <c r="E1388" i="5" s="1"/>
  <c r="X1388" i="5" s="1"/>
  <c r="V1389" i="5"/>
  <c r="E1389" i="5" s="1"/>
  <c r="X1389" i="5" s="1"/>
  <c r="V1390" i="5"/>
  <c r="E1390" i="5" s="1"/>
  <c r="X1390" i="5" s="1"/>
  <c r="V1393" i="5"/>
  <c r="E1393" i="5" s="1"/>
  <c r="X1393" i="5" s="1"/>
  <c r="V1394" i="5"/>
  <c r="E1394" i="5" s="1"/>
  <c r="X1394" i="5" s="1"/>
  <c r="V1395" i="5"/>
  <c r="E1395" i="5" s="1"/>
  <c r="X1395" i="5" s="1"/>
  <c r="V1396" i="5"/>
  <c r="E1396" i="5" s="1"/>
  <c r="X1396" i="5" s="1"/>
  <c r="V1397" i="5"/>
  <c r="E1397" i="5" s="1"/>
  <c r="X1397" i="5" s="1"/>
  <c r="V1398" i="5"/>
  <c r="E1398" i="5" s="1"/>
  <c r="X1398" i="5" s="1"/>
  <c r="V1401" i="5"/>
  <c r="E1401" i="5"/>
  <c r="X1401" i="5" s="1"/>
  <c r="V1402" i="5"/>
  <c r="E1402" i="5"/>
  <c r="X1402" i="5" s="1"/>
  <c r="V1403" i="5"/>
  <c r="E1403" i="5" s="1"/>
  <c r="V1404" i="5"/>
  <c r="E1404" i="5" s="1"/>
  <c r="X1404" i="5" s="1"/>
  <c r="V1405" i="5"/>
  <c r="E1405" i="5" s="1"/>
  <c r="X1405" i="5" s="1"/>
  <c r="V1406" i="5"/>
  <c r="E1406" i="5" s="1"/>
  <c r="X1406" i="5" s="1"/>
  <c r="V1409" i="5"/>
  <c r="E1409" i="5" s="1"/>
  <c r="X1409" i="5" s="1"/>
  <c r="V1410" i="5"/>
  <c r="E1410" i="5" s="1"/>
  <c r="X1410" i="5" s="1"/>
  <c r="V1411" i="5"/>
  <c r="E1411" i="5" s="1"/>
  <c r="X1411" i="5" s="1"/>
  <c r="V1412" i="5"/>
  <c r="E1412" i="5" s="1"/>
  <c r="X1412" i="5" s="1"/>
  <c r="V1413" i="5"/>
  <c r="E1413" i="5"/>
  <c r="X1413" i="5" s="1"/>
  <c r="V1414" i="5"/>
  <c r="E1414" i="5" s="1"/>
  <c r="X1414" i="5" s="1"/>
  <c r="V1417" i="5"/>
  <c r="E1417" i="5" s="1"/>
  <c r="X1417" i="5" s="1"/>
  <c r="V1418" i="5"/>
  <c r="E1418" i="5"/>
  <c r="X1418" i="5" s="1"/>
  <c r="V1419" i="5"/>
  <c r="E1419" i="5" s="1"/>
  <c r="X1419" i="5" s="1"/>
  <c r="V1420" i="5"/>
  <c r="E1420" i="5" s="1"/>
  <c r="X1420" i="5" s="1"/>
  <c r="V1421" i="5"/>
  <c r="E1421" i="5" s="1"/>
  <c r="X1421" i="5" s="1"/>
  <c r="V1422" i="5"/>
  <c r="E1422" i="5" s="1"/>
  <c r="X1422" i="5" s="1"/>
  <c r="E1424" i="5"/>
  <c r="X1424" i="5" s="1"/>
  <c r="V1425" i="5"/>
  <c r="E1425" i="5" s="1"/>
  <c r="X1425" i="5" s="1"/>
  <c r="V1426" i="5"/>
  <c r="E1426" i="5" s="1"/>
  <c r="X1426" i="5" s="1"/>
  <c r="V1427" i="5"/>
  <c r="E1427" i="5" s="1"/>
  <c r="X1427" i="5" s="1"/>
  <c r="V1428" i="5"/>
  <c r="E1428" i="5" s="1"/>
  <c r="X1428" i="5" s="1"/>
  <c r="V1429" i="5"/>
  <c r="E1429" i="5" s="1"/>
  <c r="X1429" i="5" s="1"/>
  <c r="V1430" i="5"/>
  <c r="E1430" i="5"/>
  <c r="X1430" i="5" s="1"/>
  <c r="V1433" i="5"/>
  <c r="E1433" i="5" s="1"/>
  <c r="X1433" i="5" s="1"/>
  <c r="V1434" i="5"/>
  <c r="E1434" i="5" s="1"/>
  <c r="X1434" i="5" s="1"/>
  <c r="V1435" i="5"/>
  <c r="E1435" i="5" s="1"/>
  <c r="X1435" i="5" s="1"/>
  <c r="V1436" i="5"/>
  <c r="E1436" i="5" s="1"/>
  <c r="X1436" i="5" s="1"/>
  <c r="V1437" i="5"/>
  <c r="E1437" i="5" s="1"/>
  <c r="X1437" i="5" s="1"/>
  <c r="V1438" i="5"/>
  <c r="E1438" i="5" s="1"/>
  <c r="X1438" i="5" s="1"/>
  <c r="V1441" i="5"/>
  <c r="E1441" i="5" s="1"/>
  <c r="X1441" i="5" s="1"/>
  <c r="V1442" i="5"/>
  <c r="E1442" i="5" s="1"/>
  <c r="X1442" i="5" s="1"/>
  <c r="V1443" i="5"/>
  <c r="E1443" i="5" s="1"/>
  <c r="X1443" i="5" s="1"/>
  <c r="V1444" i="5"/>
  <c r="E1444" i="5" s="1"/>
  <c r="X1444" i="5" s="1"/>
  <c r="V1445" i="5"/>
  <c r="E1445" i="5" s="1"/>
  <c r="X1445" i="5" s="1"/>
  <c r="V1446" i="5"/>
  <c r="E1446" i="5" s="1"/>
  <c r="X1446" i="5" s="1"/>
  <c r="V1449" i="5"/>
  <c r="E1449" i="5"/>
  <c r="X1449" i="5" s="1"/>
  <c r="V1450" i="5"/>
  <c r="E1450" i="5" s="1"/>
  <c r="X1450" i="5" s="1"/>
  <c r="V1451" i="5"/>
  <c r="E1451" i="5" s="1"/>
  <c r="X1451" i="5" s="1"/>
  <c r="V1452" i="5"/>
  <c r="E1452" i="5" s="1"/>
  <c r="X1452" i="5" s="1"/>
  <c r="V1453" i="5"/>
  <c r="E1453" i="5" s="1"/>
  <c r="X1453" i="5" s="1"/>
  <c r="V1454" i="5"/>
  <c r="E1454" i="5" s="1"/>
  <c r="X1454" i="5" s="1"/>
  <c r="V1457" i="5"/>
  <c r="E1457" i="5" s="1"/>
  <c r="X1457" i="5" s="1"/>
  <c r="V1458" i="5"/>
  <c r="E1458" i="5" s="1"/>
  <c r="X1458" i="5" s="1"/>
  <c r="V1459" i="5"/>
  <c r="E1459" i="5"/>
  <c r="X1459" i="5" s="1"/>
  <c r="V1460" i="5"/>
  <c r="E1460" i="5" s="1"/>
  <c r="X1460" i="5" s="1"/>
  <c r="V1461" i="5"/>
  <c r="E1461" i="5"/>
  <c r="X1461" i="5" s="1"/>
  <c r="V1462" i="5"/>
  <c r="E1462" i="5" s="1"/>
  <c r="X1462" i="5" s="1"/>
  <c r="V1465" i="5"/>
  <c r="E1465" i="5" s="1"/>
  <c r="X1465" i="5" s="1"/>
  <c r="V1466" i="5"/>
  <c r="E1466" i="5" s="1"/>
  <c r="X1466" i="5" s="1"/>
  <c r="V1467" i="5"/>
  <c r="E1467" i="5"/>
  <c r="X1467" i="5" s="1"/>
  <c r="V1468" i="5"/>
  <c r="E1468" i="5" s="1"/>
  <c r="X1468" i="5" s="1"/>
  <c r="V1469" i="5"/>
  <c r="E1469" i="5" s="1"/>
  <c r="X1469" i="5" s="1"/>
  <c r="V1470" i="5"/>
  <c r="E1470" i="5" s="1"/>
  <c r="X1470" i="5" s="1"/>
  <c r="V1473" i="5"/>
  <c r="E1473" i="5" s="1"/>
  <c r="X1473" i="5" s="1"/>
  <c r="V1474" i="5"/>
  <c r="E1474" i="5" s="1"/>
  <c r="X1474" i="5" s="1"/>
  <c r="V1475" i="5"/>
  <c r="E1475" i="5" s="1"/>
  <c r="X1475" i="5" s="1"/>
  <c r="V1476" i="5"/>
  <c r="E1476" i="5" s="1"/>
  <c r="X1476" i="5" s="1"/>
  <c r="V1477" i="5"/>
  <c r="E1477" i="5" s="1"/>
  <c r="X1477" i="5" s="1"/>
  <c r="V1478" i="5"/>
  <c r="E1478" i="5" s="1"/>
  <c r="X1478" i="5" s="1"/>
  <c r="V1481" i="5"/>
  <c r="E1481" i="5" s="1"/>
  <c r="X1481" i="5" s="1"/>
  <c r="V1482" i="5"/>
  <c r="E1482" i="5" s="1"/>
  <c r="X1482" i="5" s="1"/>
  <c r="V1483" i="5"/>
  <c r="E1483" i="5" s="1"/>
  <c r="X1483" i="5" s="1"/>
  <c r="V1484" i="5"/>
  <c r="E1484" i="5" s="1"/>
  <c r="X1484" i="5" s="1"/>
  <c r="V1485" i="5"/>
  <c r="E1485" i="5" s="1"/>
  <c r="X1485" i="5" s="1"/>
  <c r="V1486" i="5"/>
  <c r="E1486" i="5" s="1"/>
  <c r="X1486" i="5" s="1"/>
  <c r="V1489" i="5"/>
  <c r="V1490" i="5"/>
  <c r="E1490" i="5" s="1"/>
  <c r="X1490" i="5" s="1"/>
  <c r="V1491" i="5"/>
  <c r="E1491" i="5"/>
  <c r="X1491" i="5" s="1"/>
  <c r="V1492" i="5"/>
  <c r="E1492" i="5" s="1"/>
  <c r="X1492" i="5" s="1"/>
  <c r="V1493" i="5"/>
  <c r="E1493" i="5" s="1"/>
  <c r="X1493" i="5" s="1"/>
  <c r="V1494" i="5"/>
  <c r="E1494" i="5" s="1"/>
  <c r="V1497" i="5"/>
  <c r="E1497" i="5" s="1"/>
  <c r="X1497" i="5" s="1"/>
  <c r="V1498" i="5"/>
  <c r="E1498" i="5" s="1"/>
  <c r="X1498" i="5" s="1"/>
  <c r="V1499" i="5"/>
  <c r="E1499" i="5"/>
  <c r="X1499" i="5" s="1"/>
  <c r="V1500" i="5"/>
  <c r="E1500" i="5" s="1"/>
  <c r="X1500" i="5" s="1"/>
  <c r="V1501" i="5"/>
  <c r="E1501" i="5" s="1"/>
  <c r="X1501" i="5" s="1"/>
  <c r="V1502" i="5"/>
  <c r="E1502" i="5" s="1"/>
  <c r="X1502" i="5" s="1"/>
  <c r="V1505" i="5"/>
  <c r="E1505" i="5" s="1"/>
  <c r="X1505" i="5" s="1"/>
  <c r="V1506" i="5"/>
  <c r="E1506" i="5" s="1"/>
  <c r="X1506" i="5" s="1"/>
  <c r="V1507" i="5"/>
  <c r="E1507" i="5" s="1"/>
  <c r="X1507" i="5" s="1"/>
  <c r="V1508" i="5"/>
  <c r="E1508" i="5" s="1"/>
  <c r="X1508" i="5" s="1"/>
  <c r="V1509" i="5"/>
  <c r="E1509" i="5" s="1"/>
  <c r="X1509" i="5" s="1"/>
  <c r="V1510" i="5"/>
  <c r="E1510" i="5" s="1"/>
  <c r="X1510" i="5" s="1"/>
  <c r="V1513" i="5"/>
  <c r="E1513" i="5" s="1"/>
  <c r="X1513" i="5" s="1"/>
  <c r="V1514" i="5"/>
  <c r="E1514" i="5" s="1"/>
  <c r="X1514" i="5" s="1"/>
  <c r="V1515" i="5"/>
  <c r="E1515" i="5" s="1"/>
  <c r="X1515" i="5" s="1"/>
  <c r="V1516" i="5"/>
  <c r="E1516" i="5" s="1"/>
  <c r="X1516" i="5" s="1"/>
  <c r="V1517" i="5"/>
  <c r="E1517" i="5" s="1"/>
  <c r="X1517" i="5" s="1"/>
  <c r="V1518" i="5"/>
  <c r="E1518" i="5" s="1"/>
  <c r="X1518" i="5" s="1"/>
  <c r="V1521" i="5"/>
  <c r="E1521" i="5" s="1"/>
  <c r="X1521" i="5" s="1"/>
  <c r="V1522" i="5"/>
  <c r="E1522" i="5" s="1"/>
  <c r="X1522" i="5" s="1"/>
  <c r="V1523" i="5"/>
  <c r="E1523" i="5" s="1"/>
  <c r="X1523" i="5" s="1"/>
  <c r="V1524" i="5"/>
  <c r="E1524" i="5" s="1"/>
  <c r="X1524" i="5" s="1"/>
  <c r="V1525" i="5"/>
  <c r="E1525" i="5" s="1"/>
  <c r="X1525" i="5" s="1"/>
  <c r="V1526" i="5"/>
  <c r="E1526" i="5" s="1"/>
  <c r="X1526" i="5" s="1"/>
  <c r="V1529" i="5"/>
  <c r="E1529" i="5" s="1"/>
  <c r="X1529" i="5" s="1"/>
  <c r="V1530" i="5"/>
  <c r="E1530" i="5" s="1"/>
  <c r="X1530" i="5" s="1"/>
  <c r="V1531" i="5"/>
  <c r="E1531" i="5" s="1"/>
  <c r="X1531" i="5" s="1"/>
  <c r="V1532" i="5"/>
  <c r="E1532" i="5" s="1"/>
  <c r="X1532" i="5" s="1"/>
  <c r="V1533" i="5"/>
  <c r="E1533" i="5" s="1"/>
  <c r="X1533" i="5" s="1"/>
  <c r="V1534" i="5"/>
  <c r="E1534" i="5" s="1"/>
  <c r="X1534" i="5" s="1"/>
  <c r="V1537" i="5"/>
  <c r="E1537" i="5" s="1"/>
  <c r="X1537" i="5" s="1"/>
  <c r="V1538" i="5"/>
  <c r="E1538" i="5" s="1"/>
  <c r="X1538" i="5" s="1"/>
  <c r="V1539" i="5"/>
  <c r="E1539" i="5"/>
  <c r="X1539" i="5" s="1"/>
  <c r="V1540" i="5"/>
  <c r="E1540" i="5" s="1"/>
  <c r="X1540" i="5" s="1"/>
  <c r="V1541" i="5"/>
  <c r="E1541" i="5" s="1"/>
  <c r="X1541" i="5" s="1"/>
  <c r="V1542" i="5"/>
  <c r="E1542" i="5" s="1"/>
  <c r="X1542" i="5" s="1"/>
  <c r="V1545" i="5"/>
  <c r="E1545" i="5"/>
  <c r="X1545" i="5" s="1"/>
  <c r="V1546" i="5"/>
  <c r="E1546" i="5" s="1"/>
  <c r="X1546" i="5" s="1"/>
  <c r="V1547" i="5"/>
  <c r="E1547" i="5"/>
  <c r="V1548" i="5"/>
  <c r="E1548" i="5" s="1"/>
  <c r="X1548" i="5" s="1"/>
  <c r="V1549" i="5"/>
  <c r="E1549" i="5" s="1"/>
  <c r="X1549" i="5" s="1"/>
  <c r="V1550" i="5"/>
  <c r="E1550" i="5" s="1"/>
  <c r="X1550" i="5" s="1"/>
  <c r="V1553" i="5"/>
  <c r="E1553" i="5" s="1"/>
  <c r="X1553" i="5" s="1"/>
  <c r="V1554" i="5"/>
  <c r="E1554" i="5" s="1"/>
  <c r="V1555" i="5"/>
  <c r="E1555" i="5" s="1"/>
  <c r="X1555" i="5" s="1"/>
  <c r="V1556" i="5"/>
  <c r="E1556" i="5" s="1"/>
  <c r="X1556" i="5" s="1"/>
  <c r="V1557" i="5"/>
  <c r="E1557" i="5" s="1"/>
  <c r="X1557" i="5" s="1"/>
  <c r="V1558" i="5"/>
  <c r="E1558" i="5" s="1"/>
  <c r="X1558" i="5" s="1"/>
  <c r="V1561" i="5"/>
  <c r="E1561" i="5" s="1"/>
  <c r="X1561" i="5" s="1"/>
  <c r="V1562" i="5"/>
  <c r="E1562" i="5" s="1"/>
  <c r="X1562" i="5" s="1"/>
  <c r="V1563" i="5"/>
  <c r="E1563" i="5" s="1"/>
  <c r="X1563" i="5" s="1"/>
  <c r="V1564" i="5"/>
  <c r="E1564" i="5" s="1"/>
  <c r="X1564" i="5" s="1"/>
  <c r="V1565" i="5"/>
  <c r="E1565" i="5" s="1"/>
  <c r="X1565" i="5" s="1"/>
  <c r="V1566" i="5"/>
  <c r="E1566" i="5" s="1"/>
  <c r="X1566" i="5" s="1"/>
  <c r="V1569" i="5"/>
  <c r="E1569" i="5" s="1"/>
  <c r="X1569" i="5" s="1"/>
  <c r="V1570" i="5"/>
  <c r="E1570" i="5" s="1"/>
  <c r="X1570" i="5" s="1"/>
  <c r="V1571" i="5"/>
  <c r="E1571" i="5" s="1"/>
  <c r="V1572" i="5"/>
  <c r="E1572" i="5" s="1"/>
  <c r="X1572" i="5" s="1"/>
  <c r="V1573" i="5"/>
  <c r="E1573" i="5" s="1"/>
  <c r="X1573" i="5" s="1"/>
  <c r="V1574" i="5"/>
  <c r="E1574" i="5" s="1"/>
  <c r="V1577" i="5"/>
  <c r="E1577" i="5"/>
  <c r="X1577" i="5" s="1"/>
  <c r="V1578" i="5"/>
  <c r="E1578" i="5" s="1"/>
  <c r="X1578" i="5" s="1"/>
  <c r="V1579" i="5"/>
  <c r="E1579" i="5" s="1"/>
  <c r="V1580" i="5"/>
  <c r="E1580" i="5" s="1"/>
  <c r="X1580" i="5" s="1"/>
  <c r="V1581" i="5"/>
  <c r="E1581" i="5" s="1"/>
  <c r="X1581" i="5" s="1"/>
  <c r="V1582" i="5"/>
  <c r="E1582" i="5" s="1"/>
  <c r="X1582" i="5" s="1"/>
  <c r="V1585" i="5"/>
  <c r="E1585" i="5" s="1"/>
  <c r="X1585" i="5" s="1"/>
  <c r="V1586" i="5"/>
  <c r="E1586" i="5" s="1"/>
  <c r="X1586" i="5" s="1"/>
  <c r="V1587" i="5"/>
  <c r="E1587" i="5"/>
  <c r="V1588" i="5"/>
  <c r="E1588" i="5" s="1"/>
  <c r="X1588" i="5" s="1"/>
  <c r="V1589" i="5"/>
  <c r="E1589" i="5"/>
  <c r="X1589" i="5" s="1"/>
  <c r="V1590" i="5"/>
  <c r="E1590" i="5" s="1"/>
  <c r="X1590" i="5" s="1"/>
  <c r="V1593" i="5"/>
  <c r="E1593" i="5" s="1"/>
  <c r="X1593" i="5" s="1"/>
  <c r="V1594" i="5"/>
  <c r="E1594" i="5" s="1"/>
  <c r="X1594" i="5" s="1"/>
  <c r="V1595" i="5"/>
  <c r="E1595" i="5"/>
  <c r="V1596" i="5"/>
  <c r="E1596" i="5" s="1"/>
  <c r="X1596" i="5" s="1"/>
  <c r="V1597" i="5"/>
  <c r="E1597" i="5" s="1"/>
  <c r="X1597" i="5" s="1"/>
  <c r="V1598" i="5"/>
  <c r="E1598" i="5" s="1"/>
  <c r="X1598" i="5" s="1"/>
  <c r="V1601" i="5"/>
  <c r="E1601" i="5" s="1"/>
  <c r="X1601" i="5" s="1"/>
  <c r="V1602" i="5"/>
  <c r="E1602" i="5" s="1"/>
  <c r="X1602" i="5" s="1"/>
  <c r="V1603" i="5"/>
  <c r="E1603" i="5" s="1"/>
  <c r="X1603" i="5" s="1"/>
  <c r="V1604" i="5"/>
  <c r="E1604" i="5" s="1"/>
  <c r="X1604" i="5" s="1"/>
  <c r="V1605" i="5"/>
  <c r="E1605" i="5" s="1"/>
  <c r="X1605" i="5" s="1"/>
  <c r="V1606" i="5"/>
  <c r="E1606" i="5" s="1"/>
  <c r="X1606" i="5" s="1"/>
  <c r="V1609" i="5"/>
  <c r="E1609" i="5" s="1"/>
  <c r="X1609" i="5" s="1"/>
  <c r="V1610" i="5"/>
  <c r="E1610" i="5" s="1"/>
  <c r="X1610" i="5" s="1"/>
  <c r="V1611" i="5"/>
  <c r="E1611" i="5" s="1"/>
  <c r="X1611" i="5" s="1"/>
  <c r="V1612" i="5"/>
  <c r="E1612" i="5" s="1"/>
  <c r="X1612" i="5" s="1"/>
  <c r="V1613" i="5"/>
  <c r="E1613" i="5" s="1"/>
  <c r="X1613" i="5" s="1"/>
  <c r="V1614" i="5"/>
  <c r="E1614" i="5" s="1"/>
  <c r="X1614" i="5" s="1"/>
  <c r="V1617" i="5"/>
  <c r="E1617" i="5" s="1"/>
  <c r="X1617" i="5" s="1"/>
  <c r="V1618" i="5"/>
  <c r="E1618" i="5" s="1"/>
  <c r="V1619" i="5"/>
  <c r="E1619" i="5"/>
  <c r="X1619" i="5" s="1"/>
  <c r="V1620" i="5"/>
  <c r="E1620" i="5" s="1"/>
  <c r="X1620" i="5" s="1"/>
  <c r="V1621" i="5"/>
  <c r="E1621" i="5" s="1"/>
  <c r="X1621" i="5" s="1"/>
  <c r="V1622" i="5"/>
  <c r="E1622" i="5" s="1"/>
  <c r="X1622" i="5" s="1"/>
  <c r="V1625" i="5"/>
  <c r="E1625" i="5" s="1"/>
  <c r="X1625" i="5" s="1"/>
  <c r="V1626" i="5"/>
  <c r="E1626" i="5" s="1"/>
  <c r="X1626" i="5" s="1"/>
  <c r="V1627" i="5"/>
  <c r="E1627" i="5"/>
  <c r="V1628" i="5"/>
  <c r="E1628" i="5" s="1"/>
  <c r="X1628" i="5" s="1"/>
  <c r="V1629" i="5"/>
  <c r="V1630" i="5"/>
  <c r="E1630" i="5" s="1"/>
  <c r="V1633" i="5"/>
  <c r="E1633" i="5" s="1"/>
  <c r="X1633" i="5" s="1"/>
  <c r="V1634" i="5"/>
  <c r="E1634" i="5" s="1"/>
  <c r="X1634" i="5" s="1"/>
  <c r="V1635" i="5"/>
  <c r="E1635" i="5" s="1"/>
  <c r="V1636" i="5"/>
  <c r="E1636" i="5" s="1"/>
  <c r="X1636" i="5" s="1"/>
  <c r="V1637" i="5"/>
  <c r="E1637" i="5" s="1"/>
  <c r="X1637" i="5" s="1"/>
  <c r="V1638" i="5"/>
  <c r="E1638" i="5" s="1"/>
  <c r="X1638" i="5" s="1"/>
  <c r="V1641" i="5"/>
  <c r="E1641" i="5" s="1"/>
  <c r="X1641" i="5" s="1"/>
  <c r="V1642" i="5"/>
  <c r="E1642" i="5" s="1"/>
  <c r="X1642" i="5" s="1"/>
  <c r="V1643" i="5"/>
  <c r="E1643" i="5" s="1"/>
  <c r="X1643" i="5" s="1"/>
  <c r="V1644" i="5"/>
  <c r="E1644" i="5" s="1"/>
  <c r="X1644" i="5" s="1"/>
  <c r="V1645" i="5"/>
  <c r="E1645" i="5"/>
  <c r="X1645" i="5" s="1"/>
  <c r="V1646" i="5"/>
  <c r="E1646" i="5" s="1"/>
  <c r="V1649" i="5"/>
  <c r="E1649" i="5" s="1"/>
  <c r="X1649" i="5" s="1"/>
  <c r="V1650" i="5"/>
  <c r="E1650" i="5" s="1"/>
  <c r="X1650" i="5" s="1"/>
  <c r="V1651" i="5"/>
  <c r="E1651" i="5" s="1"/>
  <c r="V1652" i="5"/>
  <c r="V1653" i="5"/>
  <c r="E1653" i="5"/>
  <c r="X1653" i="5" s="1"/>
  <c r="V1654" i="5"/>
  <c r="E1654" i="5" s="1"/>
  <c r="X1654" i="5" s="1"/>
  <c r="V1657" i="5"/>
  <c r="E1657" i="5"/>
  <c r="X1657" i="5" s="1"/>
  <c r="V1658" i="5"/>
  <c r="E1658" i="5"/>
  <c r="X1658" i="5" s="1"/>
  <c r="V1659" i="5"/>
  <c r="E1659" i="5"/>
  <c r="V1660" i="5"/>
  <c r="E1660" i="5" s="1"/>
  <c r="X1660" i="5" s="1"/>
  <c r="V1661" i="5"/>
  <c r="E1661" i="5"/>
  <c r="X1661" i="5" s="1"/>
  <c r="V1662" i="5"/>
  <c r="E1662" i="5" s="1"/>
  <c r="X1662" i="5" s="1"/>
  <c r="V1665" i="5"/>
  <c r="E1665" i="5" s="1"/>
  <c r="X1665" i="5" s="1"/>
  <c r="V1666" i="5"/>
  <c r="E1666" i="5" s="1"/>
  <c r="V1667" i="5"/>
  <c r="E1667" i="5" s="1"/>
  <c r="X1667" i="5" s="1"/>
  <c r="V1668" i="5"/>
  <c r="E1668" i="5" s="1"/>
  <c r="X1668" i="5" s="1"/>
  <c r="V1669" i="5"/>
  <c r="E1669" i="5" s="1"/>
  <c r="X1669" i="5" s="1"/>
  <c r="V1670" i="5"/>
  <c r="E1670" i="5"/>
  <c r="X1670" i="5" s="1"/>
  <c r="V1673" i="5"/>
  <c r="E1673" i="5"/>
  <c r="X1673" i="5" s="1"/>
  <c r="V1674" i="5"/>
  <c r="E1674" i="5" s="1"/>
  <c r="X1674" i="5" s="1"/>
  <c r="V1675" i="5"/>
  <c r="E1675" i="5"/>
  <c r="V1676" i="5"/>
  <c r="V1677" i="5"/>
  <c r="E1677" i="5" s="1"/>
  <c r="X1677" i="5" s="1"/>
  <c r="V1678" i="5"/>
  <c r="E1678" i="5" s="1"/>
  <c r="X1678" i="5" s="1"/>
  <c r="V1681" i="5"/>
  <c r="E1681" i="5" s="1"/>
  <c r="X1681" i="5" s="1"/>
  <c r="V1682" i="5"/>
  <c r="E1682" i="5" s="1"/>
  <c r="X1682" i="5" s="1"/>
  <c r="V1683" i="5"/>
  <c r="E1683" i="5"/>
  <c r="X1683" i="5" s="1"/>
  <c r="V1684" i="5"/>
  <c r="E1684" i="5" s="1"/>
  <c r="X1684" i="5" s="1"/>
  <c r="V1685" i="5"/>
  <c r="E1685" i="5" s="1"/>
  <c r="X1685" i="5" s="1"/>
  <c r="V1686" i="5"/>
  <c r="E1686" i="5" s="1"/>
  <c r="X1686" i="5" s="1"/>
  <c r="V1689" i="5"/>
  <c r="E1689" i="5"/>
  <c r="X1689" i="5" s="1"/>
  <c r="V1690" i="5"/>
  <c r="E1690" i="5" s="1"/>
  <c r="X1690" i="5" s="1"/>
  <c r="V1691" i="5"/>
  <c r="E1691" i="5"/>
  <c r="X1691" i="5" s="1"/>
  <c r="V1692" i="5"/>
  <c r="E1692" i="5" s="1"/>
  <c r="X1692" i="5" s="1"/>
  <c r="V1693" i="5"/>
  <c r="E1693" i="5" s="1"/>
  <c r="X1693" i="5" s="1"/>
  <c r="V1694" i="5"/>
  <c r="E1694" i="5" s="1"/>
  <c r="X1694" i="5" s="1"/>
  <c r="V1697" i="5"/>
  <c r="E1697" i="5" s="1"/>
  <c r="X1697" i="5" s="1"/>
  <c r="V1698" i="5"/>
  <c r="E1698" i="5" s="1"/>
  <c r="X1698" i="5" s="1"/>
  <c r="V1699" i="5"/>
  <c r="E1699" i="5" s="1"/>
  <c r="X1699" i="5" s="1"/>
  <c r="V1700" i="5"/>
  <c r="E1700" i="5" s="1"/>
  <c r="X1700" i="5" s="1"/>
  <c r="V1701" i="5"/>
  <c r="E1701" i="5"/>
  <c r="X1701" i="5" s="1"/>
  <c r="V1702" i="5"/>
  <c r="E1702" i="5"/>
  <c r="X1702" i="5" s="1"/>
  <c r="V1705" i="5"/>
  <c r="E1705" i="5"/>
  <c r="X1705" i="5" s="1"/>
  <c r="V1706" i="5"/>
  <c r="E1706" i="5" s="1"/>
  <c r="X1706" i="5" s="1"/>
  <c r="V1707" i="5"/>
  <c r="E1707" i="5" s="1"/>
  <c r="V1708" i="5"/>
  <c r="E1708" i="5" s="1"/>
  <c r="X1708" i="5" s="1"/>
  <c r="V1709" i="5"/>
  <c r="E1709" i="5" s="1"/>
  <c r="X1709" i="5" s="1"/>
  <c r="V1710" i="5"/>
  <c r="E1710" i="5"/>
  <c r="X1710" i="5" s="1"/>
  <c r="V1713" i="5"/>
  <c r="E1713" i="5" s="1"/>
  <c r="X1713" i="5" s="1"/>
  <c r="V1714" i="5"/>
  <c r="E1714" i="5" s="1"/>
  <c r="X1714" i="5" s="1"/>
  <c r="V1715" i="5"/>
  <c r="E1715" i="5" s="1"/>
  <c r="X1715" i="5" s="1"/>
  <c r="V1716" i="5"/>
  <c r="V1717" i="5"/>
  <c r="E1717" i="5"/>
  <c r="X1717" i="5" s="1"/>
  <c r="V1718" i="5"/>
  <c r="E1718" i="5"/>
  <c r="X1718" i="5" s="1"/>
  <c r="V1721" i="5"/>
  <c r="E1721" i="5"/>
  <c r="X1721" i="5" s="1"/>
  <c r="V1722" i="5"/>
  <c r="E1722" i="5"/>
  <c r="X1722" i="5" s="1"/>
  <c r="V1723" i="5"/>
  <c r="E1723" i="5"/>
  <c r="V1724" i="5"/>
  <c r="E1724" i="5" s="1"/>
  <c r="X1724" i="5" s="1"/>
  <c r="V1725" i="5"/>
  <c r="E1725" i="5" s="1"/>
  <c r="X1725" i="5" s="1"/>
  <c r="V1726" i="5"/>
  <c r="E1726" i="5" s="1"/>
  <c r="X1726" i="5" s="1"/>
  <c r="V1729" i="5"/>
  <c r="E1729" i="5" s="1"/>
  <c r="X1729" i="5" s="1"/>
  <c r="V1730" i="5"/>
  <c r="E1730" i="5" s="1"/>
  <c r="X1730" i="5" s="1"/>
  <c r="V1731" i="5"/>
  <c r="E1731" i="5"/>
  <c r="X1731" i="5" s="1"/>
  <c r="V1732" i="5"/>
  <c r="E1732" i="5" s="1"/>
  <c r="X1732" i="5" s="1"/>
  <c r="V1733" i="5"/>
  <c r="E1733" i="5"/>
  <c r="X1733" i="5" s="1"/>
  <c r="V1734" i="5"/>
  <c r="E1734" i="5"/>
  <c r="X1734" i="5" s="1"/>
  <c r="V1737" i="5"/>
  <c r="E1737" i="5"/>
  <c r="X1737" i="5" s="1"/>
  <c r="V1738" i="5"/>
  <c r="E1738" i="5" s="1"/>
  <c r="X1738" i="5" s="1"/>
  <c r="V1739" i="5"/>
  <c r="E1739" i="5"/>
  <c r="V1740" i="5"/>
  <c r="V1741" i="5"/>
  <c r="E1741" i="5" s="1"/>
  <c r="X1741" i="5" s="1"/>
  <c r="V1742" i="5"/>
  <c r="E1742" i="5" s="1"/>
  <c r="X1742" i="5" s="1"/>
  <c r="V1745" i="5"/>
  <c r="E1745" i="5"/>
  <c r="X1745" i="5" s="1"/>
  <c r="V1746" i="5"/>
  <c r="E1746" i="5" s="1"/>
  <c r="X1746" i="5" s="1"/>
  <c r="V1747" i="5"/>
  <c r="E1747" i="5"/>
  <c r="V1748" i="5"/>
  <c r="E1748" i="5" s="1"/>
  <c r="X1748" i="5" s="1"/>
  <c r="V1749" i="5"/>
  <c r="E1749" i="5" s="1"/>
  <c r="X1749" i="5" s="1"/>
  <c r="V1750" i="5"/>
  <c r="E1750" i="5" s="1"/>
  <c r="X1750" i="5" s="1"/>
  <c r="V1753" i="5"/>
  <c r="E1753" i="5"/>
  <c r="X1753" i="5" s="1"/>
  <c r="V1754" i="5"/>
  <c r="E1754" i="5"/>
  <c r="X1754" i="5" s="1"/>
  <c r="V1755" i="5"/>
  <c r="E1755" i="5"/>
  <c r="V1756" i="5"/>
  <c r="E1756" i="5" s="1"/>
  <c r="X1756" i="5" s="1"/>
  <c r="V1757" i="5"/>
  <c r="E1757" i="5" s="1"/>
  <c r="X1757" i="5" s="1"/>
  <c r="V1758" i="5"/>
  <c r="E1758" i="5" s="1"/>
  <c r="X1758" i="5" s="1"/>
  <c r="V1761" i="5"/>
  <c r="E1761" i="5" s="1"/>
  <c r="X1761" i="5" s="1"/>
  <c r="V1762" i="5"/>
  <c r="E1762" i="5" s="1"/>
  <c r="X1762" i="5" s="1"/>
  <c r="V1763" i="5"/>
  <c r="E1763" i="5" s="1"/>
  <c r="V1764" i="5"/>
  <c r="E1764" i="5" s="1"/>
  <c r="X1764" i="5" s="1"/>
  <c r="V1765" i="5"/>
  <c r="E1765" i="5"/>
  <c r="X1765" i="5" s="1"/>
  <c r="V1766" i="5"/>
  <c r="E1766" i="5"/>
  <c r="X1766" i="5" s="1"/>
  <c r="V1769" i="5"/>
  <c r="E1769" i="5"/>
  <c r="X1769" i="5" s="1"/>
  <c r="V1770" i="5"/>
  <c r="E1770" i="5" s="1"/>
  <c r="X1770" i="5" s="1"/>
  <c r="V1771" i="5"/>
  <c r="E1771" i="5" s="1"/>
  <c r="V1772" i="5"/>
  <c r="E1772" i="5" s="1"/>
  <c r="X1772" i="5" s="1"/>
  <c r="V1773" i="5"/>
  <c r="E1773" i="5" s="1"/>
  <c r="X1773" i="5" s="1"/>
  <c r="V1774" i="5"/>
  <c r="E1774" i="5" s="1"/>
  <c r="X1774" i="5" s="1"/>
  <c r="V1777" i="5"/>
  <c r="E1777" i="5" s="1"/>
  <c r="X1777" i="5" s="1"/>
  <c r="V1778" i="5"/>
  <c r="E1778" i="5" s="1"/>
  <c r="X1778" i="5" s="1"/>
  <c r="V1779" i="5"/>
  <c r="E1779" i="5" s="1"/>
  <c r="X1779" i="5" s="1"/>
  <c r="V1780" i="5"/>
  <c r="V1781" i="5"/>
  <c r="E1781" i="5" s="1"/>
  <c r="X1781" i="5" s="1"/>
  <c r="V1782" i="5"/>
  <c r="E1782" i="5"/>
  <c r="X1782" i="5" s="1"/>
  <c r="V1785" i="5"/>
  <c r="E1785" i="5"/>
  <c r="X1785" i="5" s="1"/>
  <c r="V1786" i="5"/>
  <c r="E1786" i="5"/>
  <c r="X1786" i="5" s="1"/>
  <c r="V1787" i="5"/>
  <c r="E1787" i="5" s="1"/>
  <c r="X1787" i="5" s="1"/>
  <c r="V1788" i="5"/>
  <c r="E1788" i="5" s="1"/>
  <c r="X1788" i="5" s="1"/>
  <c r="V1789" i="5"/>
  <c r="E1789" i="5" s="1"/>
  <c r="X1789" i="5" s="1"/>
  <c r="V1790" i="5"/>
  <c r="E1790" i="5" s="1"/>
  <c r="X1790" i="5" s="1"/>
  <c r="V1793" i="5"/>
  <c r="E1793" i="5" s="1"/>
  <c r="X1793" i="5" s="1"/>
  <c r="V1794" i="5"/>
  <c r="E1794" i="5"/>
  <c r="X1794" i="5" s="1"/>
  <c r="V1795" i="5"/>
  <c r="E1795" i="5" s="1"/>
  <c r="X1795" i="5" s="1"/>
  <c r="V1796" i="5"/>
  <c r="E1796" i="5" s="1"/>
  <c r="X1796" i="5" s="1"/>
  <c r="V1797" i="5"/>
  <c r="E1797" i="5"/>
  <c r="X1797" i="5" s="1"/>
  <c r="V1798" i="5"/>
  <c r="E1798" i="5"/>
  <c r="X1798" i="5" s="1"/>
  <c r="V1801" i="5"/>
  <c r="E1801" i="5" s="1"/>
  <c r="X1801" i="5" s="1"/>
  <c r="V1802" i="5"/>
  <c r="E1802" i="5"/>
  <c r="X1802" i="5" s="1"/>
  <c r="V1803" i="5"/>
  <c r="E1803" i="5"/>
  <c r="X1803" i="5" s="1"/>
  <c r="V1804" i="5"/>
  <c r="V1805" i="5"/>
  <c r="E1805" i="5" s="1"/>
  <c r="X1805" i="5" s="1"/>
  <c r="V1806" i="5"/>
  <c r="E1806" i="5" s="1"/>
  <c r="X1806" i="5" s="1"/>
  <c r="V1809" i="5"/>
  <c r="E1809" i="5" s="1"/>
  <c r="X1809" i="5" s="1"/>
  <c r="V1810" i="5"/>
  <c r="E1810" i="5" s="1"/>
  <c r="V1811" i="5"/>
  <c r="E1811" i="5"/>
  <c r="V1812" i="5"/>
  <c r="E1812" i="5" s="1"/>
  <c r="X1812" i="5" s="1"/>
  <c r="V1813" i="5"/>
  <c r="E1813" i="5"/>
  <c r="X1813" i="5" s="1"/>
  <c r="V1814" i="5"/>
  <c r="E1814" i="5" s="1"/>
  <c r="X1814" i="5" s="1"/>
  <c r="V1817" i="5"/>
  <c r="E1817" i="5"/>
  <c r="X1817" i="5" s="1"/>
  <c r="V1818" i="5"/>
  <c r="E1818" i="5"/>
  <c r="X1818" i="5" s="1"/>
  <c r="V1819" i="5"/>
  <c r="E1819" i="5"/>
  <c r="X1819" i="5" s="1"/>
  <c r="V1820" i="5"/>
  <c r="E1820" i="5" s="1"/>
  <c r="X1820" i="5" s="1"/>
  <c r="V1821" i="5"/>
  <c r="E1821" i="5" s="1"/>
  <c r="X1821" i="5" s="1"/>
  <c r="V1822" i="5"/>
  <c r="E1822" i="5" s="1"/>
  <c r="X1822" i="5" s="1"/>
  <c r="V1825" i="5"/>
  <c r="E1825" i="5" s="1"/>
  <c r="X1825" i="5" s="1"/>
  <c r="V1826" i="5"/>
  <c r="E1826" i="5" s="1"/>
  <c r="X1826" i="5" s="1"/>
  <c r="V1827" i="5"/>
  <c r="E1827" i="5" s="1"/>
  <c r="X1827" i="5" s="1"/>
  <c r="V1828" i="5"/>
  <c r="E1828" i="5" s="1"/>
  <c r="X1828" i="5" s="1"/>
  <c r="V1829" i="5"/>
  <c r="E1829" i="5"/>
  <c r="X1829" i="5" s="1"/>
  <c r="V1830" i="5"/>
  <c r="E1830" i="5"/>
  <c r="X1830" i="5" s="1"/>
  <c r="V1833" i="5"/>
  <c r="E1833" i="5"/>
  <c r="X1833" i="5" s="1"/>
  <c r="V1834" i="5"/>
  <c r="E1834" i="5" s="1"/>
  <c r="V1835" i="5"/>
  <c r="E1835" i="5"/>
  <c r="V1836" i="5"/>
  <c r="E1836" i="5" s="1"/>
  <c r="X1836" i="5" s="1"/>
  <c r="V1837" i="5"/>
  <c r="E1837" i="5" s="1"/>
  <c r="X1837" i="5" s="1"/>
  <c r="V1838" i="5"/>
  <c r="E1838" i="5" s="1"/>
  <c r="X1838" i="5" s="1"/>
  <c r="V1841" i="5"/>
  <c r="E1841" i="5" s="1"/>
  <c r="X1841" i="5" s="1"/>
  <c r="V1842" i="5"/>
  <c r="E1842" i="5" s="1"/>
  <c r="X1842" i="5" s="1"/>
  <c r="V1843" i="5"/>
  <c r="E1843" i="5"/>
  <c r="X1843" i="5" s="1"/>
  <c r="V1844" i="5"/>
  <c r="V1845" i="5"/>
  <c r="E1845" i="5"/>
  <c r="X1845" i="5" s="1"/>
  <c r="V1846" i="5"/>
  <c r="E1846" i="5"/>
  <c r="X1846" i="5" s="1"/>
  <c r="V1849" i="5"/>
  <c r="E1849" i="5"/>
  <c r="X1849" i="5" s="1"/>
  <c r="V1850" i="5"/>
  <c r="E1850" i="5"/>
  <c r="X1850" i="5" s="1"/>
  <c r="V1851" i="5"/>
  <c r="E1851" i="5"/>
  <c r="X1851" i="5" s="1"/>
  <c r="V1852" i="5"/>
  <c r="E1852" i="5" s="1"/>
  <c r="X1852" i="5" s="1"/>
  <c r="V1853" i="5"/>
  <c r="E1853" i="5" s="1"/>
  <c r="X1853" i="5" s="1"/>
  <c r="V1854" i="5"/>
  <c r="E1854" i="5" s="1"/>
  <c r="X1854" i="5" s="1"/>
  <c r="V1857" i="5"/>
  <c r="E1857" i="5" s="1"/>
  <c r="X1857" i="5" s="1"/>
  <c r="V1858" i="5"/>
  <c r="E1858" i="5" s="1"/>
  <c r="X1858" i="5" s="1"/>
  <c r="V1859" i="5"/>
  <c r="E1859" i="5" s="1"/>
  <c r="X1859" i="5" s="1"/>
  <c r="V1860" i="5"/>
  <c r="E1860" i="5" s="1"/>
  <c r="X1860" i="5" s="1"/>
  <c r="V1861" i="5"/>
  <c r="E1861" i="5"/>
  <c r="X1861" i="5" s="1"/>
  <c r="V1862" i="5"/>
  <c r="E1862" i="5" s="1"/>
  <c r="X1862" i="5" s="1"/>
  <c r="V1865" i="5"/>
  <c r="E1865" i="5"/>
  <c r="X1865" i="5" s="1"/>
  <c r="V1866" i="5"/>
  <c r="E1866" i="5"/>
  <c r="X1866" i="5" s="1"/>
  <c r="V1867" i="5"/>
  <c r="E1867" i="5"/>
  <c r="X1867" i="5" s="1"/>
  <c r="V1868" i="5"/>
  <c r="V1869" i="5"/>
  <c r="E1869" i="5" s="1"/>
  <c r="X1869" i="5" s="1"/>
  <c r="V1870" i="5"/>
  <c r="E1870" i="5" s="1"/>
  <c r="X1870" i="5" s="1"/>
  <c r="V1873" i="5"/>
  <c r="E1873" i="5" s="1"/>
  <c r="X1873" i="5" s="1"/>
  <c r="V1874" i="5"/>
  <c r="E1874" i="5" s="1"/>
  <c r="V1875" i="5"/>
  <c r="E1875" i="5"/>
  <c r="X1875" i="5" s="1"/>
  <c r="V1876" i="5"/>
  <c r="E1876" i="5" s="1"/>
  <c r="X1876" i="5" s="1"/>
  <c r="V1877" i="5"/>
  <c r="E1877" i="5" s="1"/>
  <c r="X1877" i="5" s="1"/>
  <c r="V1878" i="5"/>
  <c r="E1878" i="5" s="1"/>
  <c r="X1878" i="5" s="1"/>
  <c r="V1881" i="5"/>
  <c r="E1881" i="5"/>
  <c r="X1881" i="5" s="1"/>
  <c r="V1882" i="5"/>
  <c r="E1882" i="5"/>
  <c r="X1882" i="5" s="1"/>
  <c r="V1883" i="5"/>
  <c r="E1883" i="5" s="1"/>
  <c r="X1883" i="5" s="1"/>
  <c r="V1884" i="5"/>
  <c r="E1884" i="5" s="1"/>
  <c r="X1884" i="5" s="1"/>
  <c r="V1885" i="5"/>
  <c r="E1885" i="5" s="1"/>
  <c r="X1885" i="5" s="1"/>
  <c r="V1886" i="5"/>
  <c r="E1886" i="5" s="1"/>
  <c r="X1886" i="5" s="1"/>
  <c r="V1889" i="5"/>
  <c r="E1889" i="5" s="1"/>
  <c r="X1889" i="5" s="1"/>
  <c r="V1890" i="5"/>
  <c r="E1890" i="5" s="1"/>
  <c r="X1890" i="5" s="1"/>
  <c r="V1891" i="5"/>
  <c r="E1891" i="5" s="1"/>
  <c r="V1892" i="5"/>
  <c r="E1892" i="5" s="1"/>
  <c r="X1892" i="5" s="1"/>
  <c r="V1893" i="5"/>
  <c r="E1893" i="5" s="1"/>
  <c r="X1893" i="5" s="1"/>
  <c r="V1894" i="5"/>
  <c r="E1894" i="5"/>
  <c r="X1894" i="5" s="1"/>
  <c r="V1897" i="5"/>
  <c r="V1898" i="5"/>
  <c r="E1898" i="5" s="1"/>
  <c r="X1898" i="5" s="1"/>
  <c r="V1899" i="5"/>
  <c r="E1899" i="5"/>
  <c r="X1899" i="5" s="1"/>
  <c r="V1900" i="5"/>
  <c r="E1900" i="5" s="1"/>
  <c r="X1900" i="5" s="1"/>
  <c r="V1901" i="5"/>
  <c r="V1902" i="5"/>
  <c r="E1902" i="5"/>
  <c r="X1902" i="5" s="1"/>
  <c r="V1905" i="5"/>
  <c r="E1905" i="5"/>
  <c r="X1905" i="5" s="1"/>
  <c r="V1906" i="5"/>
  <c r="E1906" i="5"/>
  <c r="X1906" i="5" s="1"/>
  <c r="V1907" i="5"/>
  <c r="E1907" i="5"/>
  <c r="X1907" i="5" s="1"/>
  <c r="V1908" i="5"/>
  <c r="E1908" i="5"/>
  <c r="X1908" i="5" s="1"/>
  <c r="V1909" i="5"/>
  <c r="E1909" i="5"/>
  <c r="X1909" i="5" s="1"/>
  <c r="V1910" i="5"/>
  <c r="E1910" i="5"/>
  <c r="V1913" i="5"/>
  <c r="E1913" i="5" s="1"/>
  <c r="X1913" i="5" s="1"/>
  <c r="V1914" i="5"/>
  <c r="E1914" i="5" s="1"/>
  <c r="X1914" i="5" s="1"/>
  <c r="V1915" i="5"/>
  <c r="E1915" i="5" s="1"/>
  <c r="X1915" i="5" s="1"/>
  <c r="V1916" i="5"/>
  <c r="E1916" i="5"/>
  <c r="X1916" i="5" s="1"/>
  <c r="V1917" i="5"/>
  <c r="E1917" i="5" s="1"/>
  <c r="X1917" i="5" s="1"/>
  <c r="V1918" i="5"/>
  <c r="E1918" i="5"/>
  <c r="V1921" i="5"/>
  <c r="E1921" i="5"/>
  <c r="X1921" i="5" s="1"/>
  <c r="V1922" i="5"/>
  <c r="E1922" i="5"/>
  <c r="X1922" i="5" s="1"/>
  <c r="V1923" i="5"/>
  <c r="E1923" i="5" s="1"/>
  <c r="X1923" i="5" s="1"/>
  <c r="V1924" i="5"/>
  <c r="E1924" i="5"/>
  <c r="X1924" i="5" s="1"/>
  <c r="V1925" i="5"/>
  <c r="E1925" i="5"/>
  <c r="X1925" i="5" s="1"/>
  <c r="V1926" i="5"/>
  <c r="E1926" i="5"/>
  <c r="X1926" i="5" s="1"/>
  <c r="V1929" i="5"/>
  <c r="E1929" i="5" s="1"/>
  <c r="X1929" i="5" s="1"/>
  <c r="V1930" i="5"/>
  <c r="E1930" i="5" s="1"/>
  <c r="X1930" i="5" s="1"/>
  <c r="V1931" i="5"/>
  <c r="E1931" i="5" s="1"/>
  <c r="X1931" i="5" s="1"/>
  <c r="V1932" i="5"/>
  <c r="E1932" i="5" s="1"/>
  <c r="X1932" i="5" s="1"/>
  <c r="V1933" i="5"/>
  <c r="E1933" i="5" s="1"/>
  <c r="X1933" i="5" s="1"/>
  <c r="V1934" i="5"/>
  <c r="E1934" i="5"/>
  <c r="X1934" i="5" s="1"/>
  <c r="V1937" i="5"/>
  <c r="E1937" i="5" s="1"/>
  <c r="X1937" i="5" s="1"/>
  <c r="V1938" i="5"/>
  <c r="E1938" i="5" s="1"/>
  <c r="X1938" i="5" s="1"/>
  <c r="V1939" i="5"/>
  <c r="E1939" i="5" s="1"/>
  <c r="X1939" i="5" s="1"/>
  <c r="V1940" i="5"/>
  <c r="E1940" i="5"/>
  <c r="X1940" i="5" s="1"/>
  <c r="V1941" i="5"/>
  <c r="V1942" i="5"/>
  <c r="E1942" i="5"/>
  <c r="V1945" i="5"/>
  <c r="E1945" i="5"/>
  <c r="X1945" i="5" s="1"/>
  <c r="V1946" i="5"/>
  <c r="E1946" i="5"/>
  <c r="X1946" i="5" s="1"/>
  <c r="V1947" i="5"/>
  <c r="E1947" i="5" s="1"/>
  <c r="X1947" i="5" s="1"/>
  <c r="V1948" i="5"/>
  <c r="E1948" i="5"/>
  <c r="X1948" i="5" s="1"/>
  <c r="V1949" i="5"/>
  <c r="E1949" i="5"/>
  <c r="X1949" i="5" s="1"/>
  <c r="V1950" i="5"/>
  <c r="E1950" i="5"/>
  <c r="X1950" i="5" s="1"/>
  <c r="V1953" i="5"/>
  <c r="E1953" i="5" s="1"/>
  <c r="X1953" i="5" s="1"/>
  <c r="V1954" i="5"/>
  <c r="E1954" i="5" s="1"/>
  <c r="X1954" i="5" s="1"/>
  <c r="V1955" i="5"/>
  <c r="E1955" i="5" s="1"/>
  <c r="V1956" i="5"/>
  <c r="E1956" i="5" s="1"/>
  <c r="X1956" i="5" s="1"/>
  <c r="V1957" i="5"/>
  <c r="E1957" i="5" s="1"/>
  <c r="X1957" i="5" s="1"/>
  <c r="V1958" i="5"/>
  <c r="E1958" i="5" s="1"/>
  <c r="X1958" i="5" s="1"/>
  <c r="V1961" i="5"/>
  <c r="E1961" i="5" s="1"/>
  <c r="X1961" i="5" s="1"/>
  <c r="V1962" i="5"/>
  <c r="E1962" i="5" s="1"/>
  <c r="X1962" i="5" s="1"/>
  <c r="V1963" i="5"/>
  <c r="E1963" i="5" s="1"/>
  <c r="X1963" i="5" s="1"/>
  <c r="V1964" i="5"/>
  <c r="E1964" i="5"/>
  <c r="X1964" i="5" s="1"/>
  <c r="V1965" i="5"/>
  <c r="E1965" i="5" s="1"/>
  <c r="X1965" i="5" s="1"/>
  <c r="V1966" i="5"/>
  <c r="E1966" i="5"/>
  <c r="X1966" i="5" s="1"/>
  <c r="V1969" i="5"/>
  <c r="E1969" i="5"/>
  <c r="X1969" i="5" s="1"/>
  <c r="V1970" i="5"/>
  <c r="E1970" i="5"/>
  <c r="X1970" i="5" s="1"/>
  <c r="V1971" i="5"/>
  <c r="E1971" i="5" s="1"/>
  <c r="X1971" i="5" s="1"/>
  <c r="V1972" i="5"/>
  <c r="E1972" i="5"/>
  <c r="X1972" i="5" s="1"/>
  <c r="V1973" i="5"/>
  <c r="G1973" i="5" s="1"/>
  <c r="E1973" i="5"/>
  <c r="X1973" i="5" s="1"/>
  <c r="V1974" i="5"/>
  <c r="E1974" i="5"/>
  <c r="X1974" i="5" s="1"/>
  <c r="V1977" i="5"/>
  <c r="E1977" i="5" s="1"/>
  <c r="X1977" i="5" s="1"/>
  <c r="V1978" i="5"/>
  <c r="E1978" i="5"/>
  <c r="X1978" i="5" s="1"/>
  <c r="V1979" i="5"/>
  <c r="E1979" i="5"/>
  <c r="X1979" i="5" s="1"/>
  <c r="V1980" i="5"/>
  <c r="E1980" i="5"/>
  <c r="X1980" i="5" s="1"/>
  <c r="V1981" i="5"/>
  <c r="E1981" i="5" s="1"/>
  <c r="X1981" i="5" s="1"/>
  <c r="V1982" i="5"/>
  <c r="E1982" i="5"/>
  <c r="V1985" i="5"/>
  <c r="E1985" i="5" s="1"/>
  <c r="X1985" i="5" s="1"/>
  <c r="V1986" i="5"/>
  <c r="E1986" i="5" s="1"/>
  <c r="X1986" i="5" s="1"/>
  <c r="V1987" i="5"/>
  <c r="E1987" i="5"/>
  <c r="X1987" i="5" s="1"/>
  <c r="V1988" i="5"/>
  <c r="E1988" i="5" s="1"/>
  <c r="X1988" i="5" s="1"/>
  <c r="V1989" i="5"/>
  <c r="E1989" i="5" s="1"/>
  <c r="X1989" i="5" s="1"/>
  <c r="V1990" i="5"/>
  <c r="E1990" i="5"/>
  <c r="V1993" i="5"/>
  <c r="E1993" i="5"/>
  <c r="X1993" i="5" s="1"/>
  <c r="V1994" i="5"/>
  <c r="E1994" i="5" s="1"/>
  <c r="X1994" i="5" s="1"/>
  <c r="V1995" i="5"/>
  <c r="E1995" i="5"/>
  <c r="X1995" i="5" s="1"/>
  <c r="V1996" i="5"/>
  <c r="E1996" i="5"/>
  <c r="X1996" i="5" s="1"/>
  <c r="V1997" i="5"/>
  <c r="E1997" i="5"/>
  <c r="X1997" i="5" s="1"/>
  <c r="V1998" i="5"/>
  <c r="E1998" i="5" s="1"/>
  <c r="X1998" i="5" s="1"/>
  <c r="V2001" i="5"/>
  <c r="E2001" i="5"/>
  <c r="X2001" i="5" s="1"/>
  <c r="V2002" i="5"/>
  <c r="E2002" i="5"/>
  <c r="X2002" i="5" s="1"/>
  <c r="V2003" i="5"/>
  <c r="E2003" i="5"/>
  <c r="X2003" i="5" s="1"/>
  <c r="V2004" i="5"/>
  <c r="E2004" i="5" s="1"/>
  <c r="X2004" i="5" s="1"/>
  <c r="V2005" i="5"/>
  <c r="G2005" i="5" s="1"/>
  <c r="E2005" i="5"/>
  <c r="X2005" i="5" s="1"/>
  <c r="V2006" i="5"/>
  <c r="E2006" i="5"/>
  <c r="V2009" i="5"/>
  <c r="E2009" i="5"/>
  <c r="X2009" i="5" s="1"/>
  <c r="V2010" i="5"/>
  <c r="E2010" i="5" s="1"/>
  <c r="X2010" i="5" s="1"/>
  <c r="V2011" i="5"/>
  <c r="E2011" i="5"/>
  <c r="X2011" i="5" s="1"/>
  <c r="V2012" i="5"/>
  <c r="E2012" i="5"/>
  <c r="X2012" i="5" s="1"/>
  <c r="V2013" i="5"/>
  <c r="E2013" i="5"/>
  <c r="X2013" i="5" s="1"/>
  <c r="V2014" i="5"/>
  <c r="E2014" i="5" s="1"/>
  <c r="X2014" i="5" s="1"/>
  <c r="V2017" i="5"/>
  <c r="E2017" i="5" s="1"/>
  <c r="X2017" i="5" s="1"/>
  <c r="V2018" i="5"/>
  <c r="E2018" i="5" s="1"/>
  <c r="X2018" i="5" s="1"/>
  <c r="V2019" i="5"/>
  <c r="E2019" i="5" s="1"/>
  <c r="X2019" i="5" s="1"/>
  <c r="V2020" i="5"/>
  <c r="E2020" i="5"/>
  <c r="X2020" i="5" s="1"/>
  <c r="V2021" i="5"/>
  <c r="E2021" i="5" s="1"/>
  <c r="X2021" i="5" s="1"/>
  <c r="V2022" i="5"/>
  <c r="E2022" i="5"/>
  <c r="X2022" i="5" s="1"/>
  <c r="V2025" i="5"/>
  <c r="E2025" i="5"/>
  <c r="X2025" i="5" s="1"/>
  <c r="V2026" i="5"/>
  <c r="E2026" i="5"/>
  <c r="X2026" i="5" s="1"/>
  <c r="V2027" i="5"/>
  <c r="E2027" i="5"/>
  <c r="X2027" i="5" s="1"/>
  <c r="V2028" i="5"/>
  <c r="E2028" i="5"/>
  <c r="X2028" i="5" s="1"/>
  <c r="V2029" i="5"/>
  <c r="E2029" i="5"/>
  <c r="X2029" i="5" s="1"/>
  <c r="V2030" i="5"/>
  <c r="E2030" i="5"/>
  <c r="X2030" i="5" s="1"/>
  <c r="V2033" i="5"/>
  <c r="E2033" i="5"/>
  <c r="X2033" i="5" s="1"/>
  <c r="V2034" i="5"/>
  <c r="E2034" i="5"/>
  <c r="X2034" i="5" s="1"/>
  <c r="V2035" i="5"/>
  <c r="E2035" i="5"/>
  <c r="X2035" i="5" s="1"/>
  <c r="V2036" i="5"/>
  <c r="E2036" i="5"/>
  <c r="X2036" i="5" s="1"/>
  <c r="V2037" i="5"/>
  <c r="G2037" i="5" s="1"/>
  <c r="E2037" i="5"/>
  <c r="X2037" i="5" s="1"/>
  <c r="V2038" i="5"/>
  <c r="E2038" i="5"/>
  <c r="X2038" i="5" s="1"/>
  <c r="V2041" i="5"/>
  <c r="E2041" i="5"/>
  <c r="X2041" i="5" s="1"/>
  <c r="V2042" i="5"/>
  <c r="E2042" i="5"/>
  <c r="X2042" i="5" s="1"/>
  <c r="V2043" i="5"/>
  <c r="E2043" i="5"/>
  <c r="X2043" i="5" s="1"/>
  <c r="V2044" i="5"/>
  <c r="E2044" i="5"/>
  <c r="X2044" i="5" s="1"/>
  <c r="V2045" i="5"/>
  <c r="E2045" i="5"/>
  <c r="X2045" i="5" s="1"/>
  <c r="V2046" i="5"/>
  <c r="E2046" i="5"/>
  <c r="X2046" i="5" s="1"/>
  <c r="V2049" i="5"/>
  <c r="E2049" i="5" s="1"/>
  <c r="X2049" i="5" s="1"/>
  <c r="V2050" i="5"/>
  <c r="E2050" i="5" s="1"/>
  <c r="X2050" i="5" s="1"/>
  <c r="V2051" i="5"/>
  <c r="E2051" i="5" s="1"/>
  <c r="X2051" i="5" s="1"/>
  <c r="V2052" i="5"/>
  <c r="E2052" i="5" s="1"/>
  <c r="X2052" i="5" s="1"/>
  <c r="V2053" i="5"/>
  <c r="E2053" i="5" s="1"/>
  <c r="X2053" i="5" s="1"/>
  <c r="V2054" i="5"/>
  <c r="E2054" i="5"/>
  <c r="X2054" i="5" s="1"/>
  <c r="V2057" i="5"/>
  <c r="E2057" i="5"/>
  <c r="X2057" i="5" s="1"/>
  <c r="V2058" i="5"/>
  <c r="E2058" i="5"/>
  <c r="X2058" i="5" s="1"/>
  <c r="V2059" i="5"/>
  <c r="E2059" i="5"/>
  <c r="X2059" i="5" s="1"/>
  <c r="V2060" i="5"/>
  <c r="E2060" i="5"/>
  <c r="X2060" i="5" s="1"/>
  <c r="V2061" i="5"/>
  <c r="E2061" i="5"/>
  <c r="X2061" i="5" s="1"/>
  <c r="V2062" i="5"/>
  <c r="E2062" i="5"/>
  <c r="X2062" i="5" s="1"/>
  <c r="V2065" i="5"/>
  <c r="E2065" i="5"/>
  <c r="X2065" i="5" s="1"/>
  <c r="V2066" i="5"/>
  <c r="E2066" i="5"/>
  <c r="X2066" i="5" s="1"/>
  <c r="V2067" i="5"/>
  <c r="E2067" i="5"/>
  <c r="X2067" i="5" s="1"/>
  <c r="V2068" i="5"/>
  <c r="E2068" i="5"/>
  <c r="X2068" i="5" s="1"/>
  <c r="V2069" i="5"/>
  <c r="G2069" i="5" s="1"/>
  <c r="E2069" i="5"/>
  <c r="X2069" i="5" s="1"/>
  <c r="V2070" i="5"/>
  <c r="E2070" i="5"/>
  <c r="X2070" i="5" s="1"/>
  <c r="V2073" i="5"/>
  <c r="E2073" i="5"/>
  <c r="X2073" i="5" s="1"/>
  <c r="V2074" i="5"/>
  <c r="E2074" i="5"/>
  <c r="X2074" i="5" s="1"/>
  <c r="V2075" i="5"/>
  <c r="E2075" i="5"/>
  <c r="X2075" i="5" s="1"/>
  <c r="V2076" i="5"/>
  <c r="E2076" i="5"/>
  <c r="X2076" i="5" s="1"/>
  <c r="V2077" i="5"/>
  <c r="E2077" i="5"/>
  <c r="X2077" i="5" s="1"/>
  <c r="V2078" i="5"/>
  <c r="E2078" i="5"/>
  <c r="X2078" i="5" s="1"/>
  <c r="V2081" i="5"/>
  <c r="E2081" i="5" s="1"/>
  <c r="X2081" i="5" s="1"/>
  <c r="V2082" i="5"/>
  <c r="E2082" i="5"/>
  <c r="X2082" i="5" s="1"/>
  <c r="V2083" i="5"/>
  <c r="E2083" i="5" s="1"/>
  <c r="X2083" i="5" s="1"/>
  <c r="V2084" i="5"/>
  <c r="E2084" i="5" s="1"/>
  <c r="X2084" i="5" s="1"/>
  <c r="V2085" i="5"/>
  <c r="E2085" i="5" s="1"/>
  <c r="X2085" i="5" s="1"/>
  <c r="V2086" i="5"/>
  <c r="E2086" i="5"/>
  <c r="X2086" i="5" s="1"/>
  <c r="V2089" i="5"/>
  <c r="E2089" i="5"/>
  <c r="X2089" i="5" s="1"/>
  <c r="V2090" i="5"/>
  <c r="E2090" i="5"/>
  <c r="X2090" i="5" s="1"/>
  <c r="V2091" i="5"/>
  <c r="E2091" i="5"/>
  <c r="V2092" i="5"/>
  <c r="E2092" i="5"/>
  <c r="X2092" i="5" s="1"/>
  <c r="V2093" i="5"/>
  <c r="E2093" i="5"/>
  <c r="X2093" i="5" s="1"/>
  <c r="V2094" i="5"/>
  <c r="E2094" i="5"/>
  <c r="X2094" i="5" s="1"/>
  <c r="V2097" i="5"/>
  <c r="E2097" i="5"/>
  <c r="X2097" i="5" s="1"/>
  <c r="V2098" i="5"/>
  <c r="E2098" i="5"/>
  <c r="X2098" i="5" s="1"/>
  <c r="V2099" i="5"/>
  <c r="E2099" i="5"/>
  <c r="X2099" i="5" s="1"/>
  <c r="V2100" i="5"/>
  <c r="E2100" i="5"/>
  <c r="X2100" i="5" s="1"/>
  <c r="V2101" i="5"/>
  <c r="G2101" i="5" s="1"/>
  <c r="E2101" i="5"/>
  <c r="X2101" i="5" s="1"/>
  <c r="V2102" i="5"/>
  <c r="E2102" i="5"/>
  <c r="X2102" i="5" s="1"/>
  <c r="V2105" i="5"/>
  <c r="E2105" i="5"/>
  <c r="X2105" i="5" s="1"/>
  <c r="V2106" i="5"/>
  <c r="E2106" i="5"/>
  <c r="V2107" i="5"/>
  <c r="E2107" i="5"/>
  <c r="X2107" i="5" s="1"/>
  <c r="V2108" i="5"/>
  <c r="E2108" i="5"/>
  <c r="X2108" i="5" s="1"/>
  <c r="V2109" i="5"/>
  <c r="E2109" i="5"/>
  <c r="X2109" i="5" s="1"/>
  <c r="V2110" i="5"/>
  <c r="E2110" i="5"/>
  <c r="V2113" i="5"/>
  <c r="E2113" i="5" s="1"/>
  <c r="X2113" i="5" s="1"/>
  <c r="V2114" i="5"/>
  <c r="E2114" i="5" s="1"/>
  <c r="X2114" i="5" s="1"/>
  <c r="V2115" i="5"/>
  <c r="E2115" i="5"/>
  <c r="X2115" i="5" s="1"/>
  <c r="V2116" i="5"/>
  <c r="E2116" i="5" s="1"/>
  <c r="X2116" i="5" s="1"/>
  <c r="V2117" i="5"/>
  <c r="E2117" i="5" s="1"/>
  <c r="X2117" i="5" s="1"/>
  <c r="V2118" i="5"/>
  <c r="E2118" i="5"/>
  <c r="X2118" i="5" s="1"/>
  <c r="V2121" i="5"/>
  <c r="E2121" i="5"/>
  <c r="X2121" i="5" s="1"/>
  <c r="V2122" i="5"/>
  <c r="E2122" i="5" s="1"/>
  <c r="X2122" i="5" s="1"/>
  <c r="V2123" i="5"/>
  <c r="E2123" i="5"/>
  <c r="V2124" i="5"/>
  <c r="E2124" i="5"/>
  <c r="X2124" i="5" s="1"/>
  <c r="V2125" i="5"/>
  <c r="E2125" i="5"/>
  <c r="X2125" i="5" s="1"/>
  <c r="V2126" i="5"/>
  <c r="E2126" i="5" s="1"/>
  <c r="X2126" i="5" s="1"/>
  <c r="V2129" i="5"/>
  <c r="E2129" i="5"/>
  <c r="X2129" i="5" s="1"/>
  <c r="V2130" i="5"/>
  <c r="E2130" i="5"/>
  <c r="X2130" i="5" s="1"/>
  <c r="V2131" i="5"/>
  <c r="E2131" i="5"/>
  <c r="V2132" i="5"/>
  <c r="E2132" i="5" s="1"/>
  <c r="X2132" i="5" s="1"/>
  <c r="V2133" i="5"/>
  <c r="G2133" i="5" s="1"/>
  <c r="E2133" i="5"/>
  <c r="X2133" i="5" s="1"/>
  <c r="V2134" i="5"/>
  <c r="E2134" i="5"/>
  <c r="X2134" i="5" s="1"/>
  <c r="V2137" i="5"/>
  <c r="E2137" i="5"/>
  <c r="X2137" i="5" s="1"/>
  <c r="V2138" i="5"/>
  <c r="E2138" i="5" s="1"/>
  <c r="X2138" i="5" s="1"/>
  <c r="V2139" i="5"/>
  <c r="E2139" i="5"/>
  <c r="X2139" i="5" s="1"/>
  <c r="V2140" i="5"/>
  <c r="E2140" i="5"/>
  <c r="X2140" i="5" s="1"/>
  <c r="V2141" i="5"/>
  <c r="E2141" i="5"/>
  <c r="X2141" i="5" s="1"/>
  <c r="V2142" i="5"/>
  <c r="E2142" i="5" s="1"/>
  <c r="X2142" i="5" s="1"/>
  <c r="V2145" i="5"/>
  <c r="E2145" i="5" s="1"/>
  <c r="X2145" i="5" s="1"/>
  <c r="V2146" i="5"/>
  <c r="E2146" i="5" s="1"/>
  <c r="X2146" i="5" s="1"/>
  <c r="V2147" i="5"/>
  <c r="E2147" i="5" s="1"/>
  <c r="X2147" i="5" s="1"/>
  <c r="V2148" i="5"/>
  <c r="E2148" i="5" s="1"/>
  <c r="X2148" i="5" s="1"/>
  <c r="V2149" i="5"/>
  <c r="E2149" i="5" s="1"/>
  <c r="X2149" i="5" s="1"/>
  <c r="V2150" i="5"/>
  <c r="E2150" i="5"/>
  <c r="X2150" i="5" s="1"/>
  <c r="V2153" i="5"/>
  <c r="E2153" i="5"/>
  <c r="X2153" i="5" s="1"/>
  <c r="V2154" i="5"/>
  <c r="E2154" i="5"/>
  <c r="X2154" i="5" s="1"/>
  <c r="V2155" i="5"/>
  <c r="E2155" i="5"/>
  <c r="X2155" i="5" s="1"/>
  <c r="V2156" i="5"/>
  <c r="V2157" i="5"/>
  <c r="E2157" i="5" s="1"/>
  <c r="X2157" i="5" s="1"/>
  <c r="V2158" i="5"/>
  <c r="E2158" i="5" s="1"/>
  <c r="X2158" i="5" s="1"/>
  <c r="V2161" i="5"/>
  <c r="E2161" i="5" s="1"/>
  <c r="X2161" i="5" s="1"/>
  <c r="V2162" i="5"/>
  <c r="E2162" i="5"/>
  <c r="X2162" i="5" s="1"/>
  <c r="V2163" i="5"/>
  <c r="E2163" i="5"/>
  <c r="X2163" i="5" s="1"/>
  <c r="V2164" i="5"/>
  <c r="E2164" i="5"/>
  <c r="X2164" i="5" s="1"/>
  <c r="V2165" i="5"/>
  <c r="V2166" i="5"/>
  <c r="E2166" i="5" s="1"/>
  <c r="X2166" i="5" s="1"/>
  <c r="V2169" i="5"/>
  <c r="E2169" i="5" s="1"/>
  <c r="X2169" i="5" s="1"/>
  <c r="V2170" i="5"/>
  <c r="E2170" i="5"/>
  <c r="X2170" i="5" s="1"/>
  <c r="V2171" i="5"/>
  <c r="E2171" i="5"/>
  <c r="V2172" i="5"/>
  <c r="E2172" i="5"/>
  <c r="X2172" i="5" s="1"/>
  <c r="V2173" i="5"/>
  <c r="G2173" i="5" s="1"/>
  <c r="V2174" i="5"/>
  <c r="E2174" i="5" s="1"/>
  <c r="X2174" i="5" s="1"/>
  <c r="V2177" i="5"/>
  <c r="E2177" i="5" s="1"/>
  <c r="X2177" i="5" s="1"/>
  <c r="V2178" i="5"/>
  <c r="E2178" i="5" s="1"/>
  <c r="X2178" i="5" s="1"/>
  <c r="V2179" i="5"/>
  <c r="E2179" i="5" s="1"/>
  <c r="X2179" i="5" s="1"/>
  <c r="V2180" i="5"/>
  <c r="E2180" i="5" s="1"/>
  <c r="X2180" i="5" s="1"/>
  <c r="V2181" i="5"/>
  <c r="E2181" i="5"/>
  <c r="X2181" i="5" s="1"/>
  <c r="V2182" i="5"/>
  <c r="E2182" i="5"/>
  <c r="X2182" i="5" s="1"/>
  <c r="V2185" i="5"/>
  <c r="E2185" i="5"/>
  <c r="X2185" i="5" s="1"/>
  <c r="V2186" i="5"/>
  <c r="E2186" i="5" s="1"/>
  <c r="X2186" i="5" s="1"/>
  <c r="V2187" i="5"/>
  <c r="E2187" i="5"/>
  <c r="V2188" i="5"/>
  <c r="E2188" i="5" s="1"/>
  <c r="X2188" i="5" s="1"/>
  <c r="V2189" i="5"/>
  <c r="E2189" i="5" s="1"/>
  <c r="X2189" i="5" s="1"/>
  <c r="V2190" i="5"/>
  <c r="E2190" i="5"/>
  <c r="X2190" i="5" s="1"/>
  <c r="V2193" i="5"/>
  <c r="E2193" i="5" s="1"/>
  <c r="X2193" i="5" s="1"/>
  <c r="V2194" i="5"/>
  <c r="E2194" i="5"/>
  <c r="X2194" i="5" s="1"/>
  <c r="V2195" i="5"/>
  <c r="E2195" i="5"/>
  <c r="X2195" i="5" s="1"/>
  <c r="V2196" i="5"/>
  <c r="E2196" i="5" s="1"/>
  <c r="X2196" i="5" s="1"/>
  <c r="V2197" i="5"/>
  <c r="E2197" i="5" s="1"/>
  <c r="X2197" i="5" s="1"/>
  <c r="V2198" i="5"/>
  <c r="E2198" i="5" s="1"/>
  <c r="X2198" i="5" s="1"/>
  <c r="V2201" i="5"/>
  <c r="E2201" i="5" s="1"/>
  <c r="X2201" i="5" s="1"/>
  <c r="V2202" i="5"/>
  <c r="E2202" i="5" s="1"/>
  <c r="X2202" i="5" s="1"/>
  <c r="V2203" i="5"/>
  <c r="E2203" i="5" s="1"/>
  <c r="X2203" i="5" s="1"/>
  <c r="V2204" i="5"/>
  <c r="E2204" i="5" s="1"/>
  <c r="X2204" i="5" s="1"/>
  <c r="V2205" i="5"/>
  <c r="E2205" i="5" s="1"/>
  <c r="X2205" i="5" s="1"/>
  <c r="V2206" i="5"/>
  <c r="E2206" i="5"/>
  <c r="X2206" i="5" s="1"/>
  <c r="V2209" i="5"/>
  <c r="E2209" i="5" s="1"/>
  <c r="X2209" i="5" s="1"/>
  <c r="V2210" i="5"/>
  <c r="E2210" i="5" s="1"/>
  <c r="X2210" i="5" s="1"/>
  <c r="V2211" i="5"/>
  <c r="E2211" i="5"/>
  <c r="V2212" i="5"/>
  <c r="V2213" i="5"/>
  <c r="E2213" i="5" s="1"/>
  <c r="X2213" i="5" s="1"/>
  <c r="V2214" i="5"/>
  <c r="E2214" i="5" s="1"/>
  <c r="V2217" i="5"/>
  <c r="E2217" i="5" s="1"/>
  <c r="X2217" i="5" s="1"/>
  <c r="V2218" i="5"/>
  <c r="E2218" i="5"/>
  <c r="X2218" i="5" s="1"/>
  <c r="V2219" i="5"/>
  <c r="E2219" i="5" s="1"/>
  <c r="X2219" i="5" s="1"/>
  <c r="V2220" i="5"/>
  <c r="G2220" i="5" s="1"/>
  <c r="V2221" i="5"/>
  <c r="E2221" i="5"/>
  <c r="X2221" i="5" s="1"/>
  <c r="V2222" i="5"/>
  <c r="E2222" i="5" s="1"/>
  <c r="X2222" i="5" s="1"/>
  <c r="V2225" i="5"/>
  <c r="V2226" i="5"/>
  <c r="E2226" i="5" s="1"/>
  <c r="X2226" i="5" s="1"/>
  <c r="V2227" i="5"/>
  <c r="E2227" i="5" s="1"/>
  <c r="X2227" i="5" s="1"/>
  <c r="V2228" i="5"/>
  <c r="E2228" i="5" s="1"/>
  <c r="X2228" i="5" s="1"/>
  <c r="V2229" i="5"/>
  <c r="V2230" i="5"/>
  <c r="E2230" i="5" s="1"/>
  <c r="V2233" i="5"/>
  <c r="V2234" i="5"/>
  <c r="E2234" i="5" s="1"/>
  <c r="X2234" i="5" s="1"/>
  <c r="V2235" i="5"/>
  <c r="E2235" i="5"/>
  <c r="X2235" i="5" s="1"/>
  <c r="V2236" i="5"/>
  <c r="E2236" i="5"/>
  <c r="X2236" i="5" s="1"/>
  <c r="V2237" i="5"/>
  <c r="V2238" i="5"/>
  <c r="E2238" i="5"/>
  <c r="X2238" i="5" s="1"/>
  <c r="V2241" i="5"/>
  <c r="E2241" i="5" s="1"/>
  <c r="X2241" i="5" s="1"/>
  <c r="V2242" i="5"/>
  <c r="V2243" i="5"/>
  <c r="E2243" i="5"/>
  <c r="X2243" i="5" s="1"/>
  <c r="V2244" i="5"/>
  <c r="E2244" i="5" s="1"/>
  <c r="X2244" i="5" s="1"/>
  <c r="V2245" i="5"/>
  <c r="E2245" i="5"/>
  <c r="X2245" i="5" s="1"/>
  <c r="V2246" i="5"/>
  <c r="E2246" i="5" s="1"/>
  <c r="X2246" i="5" s="1"/>
  <c r="V2249" i="5"/>
  <c r="E2249" i="5"/>
  <c r="X2249" i="5" s="1"/>
  <c r="V2250" i="5"/>
  <c r="G2250" i="5" s="1"/>
  <c r="E2250" i="5"/>
  <c r="X2250" i="5" s="1"/>
  <c r="V2251" i="5"/>
  <c r="E2251" i="5"/>
  <c r="X2251" i="5" s="1"/>
  <c r="V2252" i="5"/>
  <c r="E2252" i="5" s="1"/>
  <c r="X2252" i="5" s="1"/>
  <c r="V2253" i="5"/>
  <c r="E2253" i="5" s="1"/>
  <c r="X2253" i="5" s="1"/>
  <c r="V2254" i="5"/>
  <c r="E2254" i="5" s="1"/>
  <c r="X2254" i="5" s="1"/>
  <c r="V2257" i="5"/>
  <c r="E2257" i="5" s="1"/>
  <c r="X2257" i="5" s="1"/>
  <c r="V2258" i="5"/>
  <c r="E2258" i="5"/>
  <c r="X2258" i="5" s="1"/>
  <c r="V2259" i="5"/>
  <c r="E2259" i="5" s="1"/>
  <c r="X2259" i="5" s="1"/>
  <c r="V2260" i="5"/>
  <c r="E2260" i="5" s="1"/>
  <c r="X2260" i="5" s="1"/>
  <c r="V2261" i="5"/>
  <c r="E2261" i="5" s="1"/>
  <c r="X2261" i="5" s="1"/>
  <c r="V2262" i="5"/>
  <c r="E2262" i="5"/>
  <c r="X2262" i="5" s="1"/>
  <c r="V2265" i="5"/>
  <c r="E2265" i="5" s="1"/>
  <c r="X2265" i="5" s="1"/>
  <c r="V2266" i="5"/>
  <c r="E2266" i="5"/>
  <c r="V2267" i="5"/>
  <c r="E2267" i="5" s="1"/>
  <c r="X2267" i="5" s="1"/>
  <c r="V2268" i="5"/>
  <c r="E2268" i="5" s="1"/>
  <c r="X2268" i="5" s="1"/>
  <c r="V2269" i="5"/>
  <c r="E2269" i="5" s="1"/>
  <c r="X2269" i="5" s="1"/>
  <c r="V2270" i="5"/>
  <c r="E2270" i="5"/>
  <c r="X2270" i="5" s="1"/>
  <c r="V2273" i="5"/>
  <c r="E2273" i="5" s="1"/>
  <c r="X2273" i="5" s="1"/>
  <c r="V2274" i="5"/>
  <c r="E2274" i="5" s="1"/>
  <c r="X2274" i="5" s="1"/>
  <c r="V2275" i="5"/>
  <c r="E2275" i="5"/>
  <c r="X2275" i="5" s="1"/>
  <c r="V2276" i="5"/>
  <c r="V2277" i="5"/>
  <c r="E2277" i="5" s="1"/>
  <c r="X2277" i="5" s="1"/>
  <c r="V2278" i="5"/>
  <c r="E2278" i="5" s="1"/>
  <c r="X2278" i="5" s="1"/>
  <c r="V2281" i="5"/>
  <c r="E2281" i="5"/>
  <c r="X2281" i="5" s="1"/>
  <c r="V2282" i="5"/>
  <c r="E2282" i="5" s="1"/>
  <c r="X2282" i="5" s="1"/>
  <c r="V2283" i="5"/>
  <c r="E2283" i="5"/>
  <c r="X2283" i="5" s="1"/>
  <c r="V2284" i="5"/>
  <c r="G2284" i="5" s="1"/>
  <c r="E2284" i="5"/>
  <c r="X2284" i="5" s="1"/>
  <c r="V2285" i="5"/>
  <c r="E2285" i="5"/>
  <c r="X2285" i="5" s="1"/>
  <c r="V2286" i="5"/>
  <c r="E2286" i="5" s="1"/>
  <c r="X2286" i="5" s="1"/>
  <c r="V2289" i="5"/>
  <c r="E2289" i="5" s="1"/>
  <c r="X2289" i="5" s="1"/>
  <c r="V2290" i="5"/>
  <c r="E2290" i="5" s="1"/>
  <c r="X2290" i="5" s="1"/>
  <c r="V2291" i="5"/>
  <c r="E2291" i="5" s="1"/>
  <c r="X2291" i="5" s="1"/>
  <c r="V2292" i="5"/>
  <c r="E2292" i="5" s="1"/>
  <c r="X2292" i="5" s="1"/>
  <c r="V2293" i="5"/>
  <c r="V2294" i="5"/>
  <c r="E2294" i="5" s="1"/>
  <c r="X2294" i="5" s="1"/>
  <c r="V2297" i="5"/>
  <c r="E2297" i="5" s="1"/>
  <c r="X2297" i="5" s="1"/>
  <c r="V2298" i="5"/>
  <c r="E2298" i="5"/>
  <c r="X2298" i="5" s="1"/>
  <c r="V2299" i="5"/>
  <c r="E2299" i="5"/>
  <c r="X2299" i="5" s="1"/>
  <c r="V2300" i="5"/>
  <c r="E2300" i="5"/>
  <c r="X2300" i="5" s="1"/>
  <c r="V2301" i="5"/>
  <c r="E2301" i="5" s="1"/>
  <c r="X2301" i="5" s="1"/>
  <c r="V2302" i="5"/>
  <c r="E2302" i="5" s="1"/>
  <c r="X2302" i="5" s="1"/>
  <c r="V2305" i="5"/>
  <c r="E2305" i="5" s="1"/>
  <c r="X2305" i="5" s="1"/>
  <c r="V2306" i="5"/>
  <c r="V2307" i="5"/>
  <c r="E2307" i="5"/>
  <c r="X2307" i="5" s="1"/>
  <c r="V2308" i="5"/>
  <c r="E2308" i="5" s="1"/>
  <c r="X2308" i="5" s="1"/>
  <c r="V2309" i="5"/>
  <c r="E2309" i="5" s="1"/>
  <c r="X2309" i="5" s="1"/>
  <c r="V2310" i="5"/>
  <c r="E2310" i="5" s="1"/>
  <c r="X2310" i="5" s="1"/>
  <c r="V2313" i="5"/>
  <c r="E2313" i="5"/>
  <c r="X2313" i="5" s="1"/>
  <c r="V2314" i="5"/>
  <c r="E2314" i="5" s="1"/>
  <c r="X2314" i="5" s="1"/>
  <c r="V2315" i="5"/>
  <c r="E2315" i="5" s="1"/>
  <c r="X2315" i="5" s="1"/>
  <c r="V2316" i="5"/>
  <c r="E2316" i="5" s="1"/>
  <c r="X2316" i="5" s="1"/>
  <c r="V2317" i="5"/>
  <c r="E2317" i="5"/>
  <c r="X2317" i="5" s="1"/>
  <c r="V2318" i="5"/>
  <c r="V2321" i="5"/>
  <c r="E2321" i="5" s="1"/>
  <c r="X2321" i="5" s="1"/>
  <c r="V2322" i="5"/>
  <c r="E2322" i="5"/>
  <c r="X2322" i="5" s="1"/>
  <c r="V2323" i="5"/>
  <c r="E2323" i="5"/>
  <c r="X2323" i="5" s="1"/>
  <c r="V2324" i="5"/>
  <c r="E2324" i="5" s="1"/>
  <c r="X2324" i="5" s="1"/>
  <c r="V2325" i="5"/>
  <c r="E2325" i="5" s="1"/>
  <c r="X2325" i="5" s="1"/>
  <c r="V2326" i="5"/>
  <c r="E2326" i="5"/>
  <c r="X2326" i="5" s="1"/>
  <c r="V2329" i="5"/>
  <c r="E2329" i="5" s="1"/>
  <c r="X2329" i="5" s="1"/>
  <c r="V2330" i="5"/>
  <c r="E2330" i="5" s="1"/>
  <c r="X2330" i="5" s="1"/>
  <c r="V2331" i="5"/>
  <c r="E2331" i="5" s="1"/>
  <c r="V2332" i="5"/>
  <c r="E2332" i="5" s="1"/>
  <c r="X2332" i="5" s="1"/>
  <c r="V2333" i="5"/>
  <c r="E2333" i="5" s="1"/>
  <c r="X2333" i="5" s="1"/>
  <c r="V2334" i="5"/>
  <c r="E2334" i="5"/>
  <c r="X2334" i="5" s="1"/>
  <c r="V2337" i="5"/>
  <c r="E2337" i="5" s="1"/>
  <c r="X2337" i="5" s="1"/>
  <c r="V2338" i="5"/>
  <c r="E2338" i="5" s="1"/>
  <c r="X2338" i="5" s="1"/>
  <c r="V2339" i="5"/>
  <c r="E2339" i="5"/>
  <c r="V2340" i="5"/>
  <c r="E2340" i="5" s="1"/>
  <c r="X2340" i="5" s="1"/>
  <c r="V2341" i="5"/>
  <c r="E2341" i="5" s="1"/>
  <c r="X2341" i="5" s="1"/>
  <c r="V2342" i="5"/>
  <c r="E2342" i="5" s="1"/>
  <c r="X2342" i="5" s="1"/>
  <c r="V2345" i="5"/>
  <c r="E2345" i="5" s="1"/>
  <c r="X2345" i="5" s="1"/>
  <c r="V2346" i="5"/>
  <c r="E2346" i="5" s="1"/>
  <c r="X2346" i="5" s="1"/>
  <c r="V2347" i="5"/>
  <c r="E2347" i="5"/>
  <c r="X2347" i="5" s="1"/>
  <c r="V2348" i="5"/>
  <c r="E2348" i="5"/>
  <c r="X2348" i="5" s="1"/>
  <c r="V2349" i="5"/>
  <c r="E2349" i="5"/>
  <c r="X2349" i="5" s="1"/>
  <c r="V2350" i="5"/>
  <c r="E2350" i="5" s="1"/>
  <c r="X2350" i="5" s="1"/>
  <c r="V2353" i="5"/>
  <c r="E2353" i="5" s="1"/>
  <c r="X2353" i="5" s="1"/>
  <c r="V2354" i="5"/>
  <c r="E2354" i="5" s="1"/>
  <c r="X2354" i="5" s="1"/>
  <c r="V2355" i="5"/>
  <c r="E2355" i="5" s="1"/>
  <c r="X2355" i="5" s="1"/>
  <c r="V2356" i="5"/>
  <c r="E2356" i="5" s="1"/>
  <c r="X2356" i="5" s="1"/>
  <c r="V2357" i="5"/>
  <c r="E2357" i="5" s="1"/>
  <c r="X2357" i="5" s="1"/>
  <c r="V2358" i="5"/>
  <c r="E2358" i="5" s="1"/>
  <c r="X2358" i="5" s="1"/>
  <c r="V2361" i="5"/>
  <c r="E2361" i="5" s="1"/>
  <c r="X2361" i="5" s="1"/>
  <c r="V2362" i="5"/>
  <c r="E2362" i="5" s="1"/>
  <c r="X2362" i="5" s="1"/>
  <c r="V2363" i="5"/>
  <c r="E2363" i="5" s="1"/>
  <c r="X2363" i="5" s="1"/>
  <c r="V2364" i="5"/>
  <c r="E2364" i="5"/>
  <c r="X2364" i="5" s="1"/>
  <c r="V2365" i="5"/>
  <c r="E2365" i="5" s="1"/>
  <c r="X2365" i="5" s="1"/>
  <c r="V2366" i="5"/>
  <c r="E2366" i="5" s="1"/>
  <c r="X2366" i="5" s="1"/>
  <c r="V2369" i="5"/>
  <c r="E2369" i="5" s="1"/>
  <c r="X2369" i="5" s="1"/>
  <c r="V2370" i="5"/>
  <c r="E2370" i="5" s="1"/>
  <c r="X2370" i="5" s="1"/>
  <c r="V2371" i="5"/>
  <c r="E2371" i="5"/>
  <c r="X2371" i="5" s="1"/>
  <c r="V2372" i="5"/>
  <c r="E2372" i="5" s="1"/>
  <c r="X2372" i="5" s="1"/>
  <c r="V2373" i="5"/>
  <c r="E2373" i="5" s="1"/>
  <c r="X2373" i="5" s="1"/>
  <c r="V2374" i="5"/>
  <c r="E2374" i="5" s="1"/>
  <c r="X2374" i="5" s="1"/>
  <c r="V2377" i="5"/>
  <c r="E2377" i="5"/>
  <c r="X2377" i="5" s="1"/>
  <c r="V2378" i="5"/>
  <c r="E2378" i="5" s="1"/>
  <c r="X2378" i="5" s="1"/>
  <c r="V2379" i="5"/>
  <c r="E2379" i="5"/>
  <c r="X2379" i="5" s="1"/>
  <c r="V2380" i="5"/>
  <c r="E2380" i="5" s="1"/>
  <c r="X2380" i="5" s="1"/>
  <c r="V2381" i="5"/>
  <c r="E2381" i="5" s="1"/>
  <c r="X2381" i="5" s="1"/>
  <c r="V2382" i="5"/>
  <c r="E2382" i="5" s="1"/>
  <c r="X2382" i="5" s="1"/>
  <c r="V2385" i="5"/>
  <c r="E2385" i="5" s="1"/>
  <c r="X2385" i="5" s="1"/>
  <c r="V2386" i="5"/>
  <c r="E2386" i="5" s="1"/>
  <c r="X2386" i="5" s="1"/>
  <c r="V2387" i="5"/>
  <c r="E2387" i="5" s="1"/>
  <c r="V2388" i="5"/>
  <c r="E2388" i="5" s="1"/>
  <c r="X2388" i="5" s="1"/>
  <c r="V2389" i="5"/>
  <c r="E2389" i="5" s="1"/>
  <c r="X2389" i="5" s="1"/>
  <c r="V2390" i="5"/>
  <c r="E2390" i="5"/>
  <c r="X2390" i="5" s="1"/>
  <c r="V2393" i="5"/>
  <c r="E2393" i="5" s="1"/>
  <c r="X2393" i="5" s="1"/>
  <c r="V2394" i="5"/>
  <c r="E2394" i="5"/>
  <c r="X2394" i="5" s="1"/>
  <c r="V2395" i="5"/>
  <c r="E2395" i="5"/>
  <c r="X2395" i="5" s="1"/>
  <c r="V2396" i="5"/>
  <c r="E2396" i="5"/>
  <c r="X2396" i="5" s="1"/>
  <c r="V2397" i="5"/>
  <c r="E2397" i="5" s="1"/>
  <c r="X2397" i="5" s="1"/>
  <c r="V2398" i="5"/>
  <c r="E2398" i="5" s="1"/>
  <c r="X2398" i="5" s="1"/>
  <c r="V2401" i="5"/>
  <c r="E2401" i="5" s="1"/>
  <c r="X2401" i="5" s="1"/>
  <c r="V2402" i="5"/>
  <c r="E2402" i="5" s="1"/>
  <c r="X2402" i="5" s="1"/>
  <c r="V2403" i="5"/>
  <c r="E2403" i="5" s="1"/>
  <c r="V2404" i="5"/>
  <c r="E2404" i="5" s="1"/>
  <c r="X2404" i="5" s="1"/>
  <c r="V2405" i="5"/>
  <c r="E2405" i="5" s="1"/>
  <c r="X2405" i="5" s="1"/>
  <c r="V2406" i="5"/>
  <c r="E2406" i="5" s="1"/>
  <c r="X2406" i="5" s="1"/>
  <c r="V2409" i="5"/>
  <c r="E2409" i="5" s="1"/>
  <c r="X2409" i="5" s="1"/>
  <c r="V2410" i="5"/>
  <c r="E2410" i="5" s="1"/>
  <c r="X2410" i="5" s="1"/>
  <c r="V2411" i="5"/>
  <c r="E2411" i="5" s="1"/>
  <c r="X2411" i="5" s="1"/>
  <c r="V2412" i="5"/>
  <c r="V2413" i="5"/>
  <c r="E2413" i="5"/>
  <c r="X2413" i="5" s="1"/>
  <c r="V2414" i="5"/>
  <c r="E2414" i="5" s="1"/>
  <c r="X2414" i="5" s="1"/>
  <c r="V2417" i="5"/>
  <c r="E2417" i="5" s="1"/>
  <c r="X2417" i="5" s="1"/>
  <c r="V2418" i="5"/>
  <c r="E2418" i="5" s="1"/>
  <c r="X2418" i="5" s="1"/>
  <c r="V2419" i="5"/>
  <c r="E2419" i="5" s="1"/>
  <c r="X2419" i="5" s="1"/>
  <c r="V2420" i="5"/>
  <c r="E2420" i="5" s="1"/>
  <c r="X2420" i="5" s="1"/>
  <c r="V2421" i="5"/>
  <c r="E2421" i="5" s="1"/>
  <c r="X2421" i="5" s="1"/>
  <c r="V2422" i="5"/>
  <c r="E2422" i="5" s="1"/>
  <c r="X2422" i="5" s="1"/>
  <c r="V2425" i="5"/>
  <c r="E2425" i="5" s="1"/>
  <c r="X2425" i="5" s="1"/>
  <c r="V2426" i="5"/>
  <c r="E2426" i="5" s="1"/>
  <c r="X2426" i="5" s="1"/>
  <c r="V2427" i="5"/>
  <c r="E2427" i="5" s="1"/>
  <c r="X2427" i="5" s="1"/>
  <c r="V2428" i="5"/>
  <c r="E2428" i="5"/>
  <c r="X2428" i="5" s="1"/>
  <c r="V2429" i="5"/>
  <c r="E2429" i="5" s="1"/>
  <c r="X2429" i="5" s="1"/>
  <c r="V2430" i="5"/>
  <c r="E2430" i="5" s="1"/>
  <c r="X2430" i="5" s="1"/>
  <c r="V2433" i="5"/>
  <c r="E2433" i="5" s="1"/>
  <c r="X2433" i="5" s="1"/>
  <c r="V2434" i="5"/>
  <c r="E2434" i="5" s="1"/>
  <c r="X2434" i="5" s="1"/>
  <c r="V2435" i="5"/>
  <c r="E2435" i="5" s="1"/>
  <c r="X2435" i="5" s="1"/>
  <c r="V2436" i="5"/>
  <c r="E2436" i="5" s="1"/>
  <c r="X2436" i="5" s="1"/>
  <c r="V2437" i="5"/>
  <c r="E2437" i="5" s="1"/>
  <c r="X2437" i="5" s="1"/>
  <c r="V2438" i="5"/>
  <c r="E2438" i="5" s="1"/>
  <c r="X2438" i="5" s="1"/>
  <c r="V2441" i="5"/>
  <c r="E2441" i="5"/>
  <c r="X2441" i="5" s="1"/>
  <c r="V2442" i="5"/>
  <c r="E2442" i="5" s="1"/>
  <c r="X2442" i="5" s="1"/>
  <c r="V2443" i="5"/>
  <c r="E2443" i="5" s="1"/>
  <c r="X2443" i="5" s="1"/>
  <c r="V2444" i="5"/>
  <c r="E2444" i="5" s="1"/>
  <c r="X2444" i="5" s="1"/>
  <c r="V2445" i="5"/>
  <c r="E2445" i="5"/>
  <c r="X2445" i="5" s="1"/>
  <c r="V2446" i="5"/>
  <c r="E2446" i="5"/>
  <c r="X2446" i="5" s="1"/>
  <c r="V2449" i="5"/>
  <c r="E2449" i="5" s="1"/>
  <c r="X2449" i="5" s="1"/>
  <c r="V2450" i="5"/>
  <c r="E2450" i="5" s="1"/>
  <c r="X2450" i="5" s="1"/>
  <c r="V2451" i="5"/>
  <c r="E2451" i="5" s="1"/>
  <c r="X2451" i="5" s="1"/>
  <c r="V2452" i="5"/>
  <c r="E2452" i="5" s="1"/>
  <c r="X2452" i="5" s="1"/>
  <c r="V2453" i="5"/>
  <c r="E2453" i="5" s="1"/>
  <c r="X2453" i="5" s="1"/>
  <c r="V2454" i="5"/>
  <c r="E2454" i="5"/>
  <c r="X2454" i="5" s="1"/>
  <c r="E2455" i="5"/>
  <c r="X2455" i="5" s="1"/>
  <c r="V2457" i="5"/>
  <c r="E2457" i="5" s="1"/>
  <c r="X2457" i="5" s="1"/>
  <c r="V2458" i="5"/>
  <c r="E2458" i="5" s="1"/>
  <c r="X2458" i="5" s="1"/>
  <c r="V2459" i="5"/>
  <c r="E2459" i="5" s="1"/>
  <c r="X2459" i="5" s="1"/>
  <c r="V2460" i="5"/>
  <c r="E2460" i="5"/>
  <c r="X2460" i="5" s="1"/>
  <c r="V2461" i="5"/>
  <c r="E2461" i="5" s="1"/>
  <c r="X2461" i="5" s="1"/>
  <c r="V2462" i="5"/>
  <c r="E2462" i="5"/>
  <c r="X2462" i="5" s="1"/>
  <c r="E2463" i="5"/>
  <c r="V2465" i="5"/>
  <c r="E2465" i="5" s="1"/>
  <c r="X2465" i="5" s="1"/>
  <c r="V2466" i="5"/>
  <c r="E2466" i="5" s="1"/>
  <c r="X2466" i="5" s="1"/>
  <c r="V2467" i="5"/>
  <c r="E2467" i="5"/>
  <c r="X2467" i="5" s="1"/>
  <c r="V2468" i="5"/>
  <c r="V2469" i="5"/>
  <c r="E2469" i="5" s="1"/>
  <c r="X2469" i="5" s="1"/>
  <c r="V2470" i="5"/>
  <c r="E2470" i="5" s="1"/>
  <c r="X2470" i="5" s="1"/>
  <c r="V2473" i="5"/>
  <c r="E2473" i="5"/>
  <c r="X2473" i="5" s="1"/>
  <c r="V2474" i="5"/>
  <c r="E2474" i="5" s="1"/>
  <c r="X2474" i="5" s="1"/>
  <c r="V2475" i="5"/>
  <c r="E2475" i="5"/>
  <c r="X2475" i="5" s="1"/>
  <c r="V2476" i="5"/>
  <c r="E2476" i="5" s="1"/>
  <c r="X2476" i="5" s="1"/>
  <c r="V2477" i="5"/>
  <c r="E2477" i="5"/>
  <c r="X2477" i="5" s="1"/>
  <c r="V2478" i="5"/>
  <c r="E2478" i="5" s="1"/>
  <c r="V2481" i="5"/>
  <c r="V2482" i="5"/>
  <c r="E2482" i="5" s="1"/>
  <c r="X2482" i="5" s="1"/>
  <c r="V2483" i="5"/>
  <c r="E2483" i="5"/>
  <c r="X2483" i="5" s="1"/>
  <c r="V2484" i="5"/>
  <c r="E2484" i="5" s="1"/>
  <c r="X2484" i="5" s="1"/>
  <c r="V2485" i="5"/>
  <c r="E2485" i="5" s="1"/>
  <c r="X2485" i="5" s="1"/>
  <c r="V2486" i="5"/>
  <c r="E2486" i="5" s="1"/>
  <c r="X2486" i="5" s="1"/>
  <c r="V2489" i="5"/>
  <c r="V2490" i="5"/>
  <c r="E2490" i="5"/>
  <c r="X2490" i="5" s="1"/>
  <c r="V2491" i="5"/>
  <c r="E2491" i="5" s="1"/>
  <c r="X2491" i="5" s="1"/>
  <c r="V2492" i="5"/>
  <c r="E2492" i="5"/>
  <c r="X2492" i="5" s="1"/>
  <c r="V2493" i="5"/>
  <c r="V2494" i="5"/>
  <c r="E2494" i="5" s="1"/>
  <c r="V2497" i="5"/>
  <c r="E2497" i="5"/>
  <c r="V2498" i="5"/>
  <c r="E2498" i="5" s="1"/>
  <c r="V2499" i="5"/>
  <c r="E2499" i="5"/>
  <c r="V2500" i="5"/>
  <c r="E2500" i="5" s="1"/>
  <c r="V2501" i="5"/>
  <c r="E2501" i="5" s="1"/>
  <c r="V2502" i="5"/>
  <c r="E2502" i="5" s="1"/>
  <c r="G31" i="5"/>
  <c r="G32" i="5"/>
  <c r="G33" i="5"/>
  <c r="G34" i="5"/>
  <c r="G35"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9" i="5"/>
  <c r="G70" i="5"/>
  <c r="G71" i="5"/>
  <c r="G72" i="5"/>
  <c r="G73" i="5"/>
  <c r="G74" i="5"/>
  <c r="G75" i="5"/>
  <c r="G76"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6" i="5"/>
  <c r="G127" i="5"/>
  <c r="G128" i="5"/>
  <c r="G129" i="5"/>
  <c r="G130" i="5"/>
  <c r="G131" i="5"/>
  <c r="G132" i="5"/>
  <c r="G133" i="5"/>
  <c r="G134" i="5"/>
  <c r="G135"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9" i="5"/>
  <c r="G1050" i="5"/>
  <c r="G1051" i="5"/>
  <c r="G1052" i="5"/>
  <c r="G1053" i="5"/>
  <c r="G1054" i="5"/>
  <c r="G1055" i="5"/>
  <c r="G1056" i="5"/>
  <c r="G1057" i="5"/>
  <c r="G1058" i="5"/>
  <c r="G1059" i="5"/>
  <c r="G1060" i="5"/>
  <c r="G1061" i="5"/>
  <c r="G1062" i="5"/>
  <c r="G1063" i="5"/>
  <c r="G1064" i="5"/>
  <c r="G1065"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4" i="5"/>
  <c r="G1145" i="5"/>
  <c r="G1146" i="5"/>
  <c r="G1147" i="5"/>
  <c r="G1148" i="5"/>
  <c r="G1149" i="5"/>
  <c r="G1150" i="5"/>
  <c r="G1151" i="5"/>
  <c r="G1152" i="5"/>
  <c r="G1153" i="5"/>
  <c r="G1154" i="5"/>
  <c r="G1155" i="5"/>
  <c r="G1156" i="5"/>
  <c r="G1157" i="5"/>
  <c r="G1158" i="5"/>
  <c r="G1159" i="5"/>
  <c r="G1161" i="5"/>
  <c r="G1162" i="5"/>
  <c r="G1163" i="5"/>
  <c r="G1164" i="5"/>
  <c r="G1165" i="5"/>
  <c r="G1166" i="5"/>
  <c r="G1167" i="5"/>
  <c r="G1168" i="5"/>
  <c r="G1169" i="5"/>
  <c r="G1170" i="5"/>
  <c r="G1171" i="5"/>
  <c r="G1172" i="5"/>
  <c r="G1173" i="5"/>
  <c r="G1174" i="5"/>
  <c r="G1176" i="5"/>
  <c r="G1177" i="5"/>
  <c r="G1178" i="5"/>
  <c r="G1179" i="5"/>
  <c r="G1180" i="5"/>
  <c r="G1181" i="5"/>
  <c r="G1182" i="5"/>
  <c r="G1183" i="5"/>
  <c r="G1184" i="5"/>
  <c r="G1185" i="5"/>
  <c r="G1186" i="5"/>
  <c r="G1187" i="5"/>
  <c r="G1188" i="5"/>
  <c r="G1189" i="5"/>
  <c r="G1190"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6" i="5"/>
  <c r="G1247" i="5"/>
  <c r="G1248" i="5"/>
  <c r="G1249" i="5"/>
  <c r="G1250" i="5"/>
  <c r="G1251" i="5"/>
  <c r="G1252" i="5"/>
  <c r="G1253" i="5"/>
  <c r="G1254"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20" i="5"/>
  <c r="G1321" i="5"/>
  <c r="G1322" i="5"/>
  <c r="G1323" i="5"/>
  <c r="G1324" i="5"/>
  <c r="G1325" i="5"/>
  <c r="G1326" i="5"/>
  <c r="G1327" i="5"/>
  <c r="G1328" i="5"/>
  <c r="G1329" i="5"/>
  <c r="G1330" i="5"/>
  <c r="G1331" i="5"/>
  <c r="G1332" i="5"/>
  <c r="G1333" i="5"/>
  <c r="G1334" i="5"/>
  <c r="G1336" i="5"/>
  <c r="G1337" i="5"/>
  <c r="G1338" i="5"/>
  <c r="G1339" i="5"/>
  <c r="G1340" i="5"/>
  <c r="G1341" i="5"/>
  <c r="G1342" i="5"/>
  <c r="G1344" i="5"/>
  <c r="G1345" i="5"/>
  <c r="G1346" i="5"/>
  <c r="G1347" i="5"/>
  <c r="G1348" i="5"/>
  <c r="G1349" i="5"/>
  <c r="G1350" i="5"/>
  <c r="G1352" i="5"/>
  <c r="G1353" i="5"/>
  <c r="G1354" i="5"/>
  <c r="G1355" i="5"/>
  <c r="G1356" i="5"/>
  <c r="G1357" i="5"/>
  <c r="G1358" i="5"/>
  <c r="G1360" i="5"/>
  <c r="G1361" i="5"/>
  <c r="G1362" i="5"/>
  <c r="G1363" i="5"/>
  <c r="G1364" i="5"/>
  <c r="G1365" i="5"/>
  <c r="G1366" i="5"/>
  <c r="G1368" i="5"/>
  <c r="G1369" i="5"/>
  <c r="G1370" i="5"/>
  <c r="G1371" i="5"/>
  <c r="G1372" i="5"/>
  <c r="G1373" i="5"/>
  <c r="G1374" i="5"/>
  <c r="G1376" i="5"/>
  <c r="G1377" i="5"/>
  <c r="G1378" i="5"/>
  <c r="G1379" i="5"/>
  <c r="G1380" i="5"/>
  <c r="G1381" i="5"/>
  <c r="G1382" i="5"/>
  <c r="G1384" i="5"/>
  <c r="G1385" i="5"/>
  <c r="G1386" i="5"/>
  <c r="G1387" i="5"/>
  <c r="G1388" i="5"/>
  <c r="G1389" i="5"/>
  <c r="G1390" i="5"/>
  <c r="G1392" i="5"/>
  <c r="G1393" i="5"/>
  <c r="G1394" i="5"/>
  <c r="G1395" i="5"/>
  <c r="G1396" i="5"/>
  <c r="G1397" i="5"/>
  <c r="G1398" i="5"/>
  <c r="G1400" i="5"/>
  <c r="G1401" i="5"/>
  <c r="G1402" i="5"/>
  <c r="G1403" i="5"/>
  <c r="G1404" i="5"/>
  <c r="G1405" i="5"/>
  <c r="G1406" i="5"/>
  <c r="G1408" i="5"/>
  <c r="G1409" i="5"/>
  <c r="G1410" i="5"/>
  <c r="G1411" i="5"/>
  <c r="G1412" i="5"/>
  <c r="G1413" i="5"/>
  <c r="G1414" i="5"/>
  <c r="G1416" i="5"/>
  <c r="G1417" i="5"/>
  <c r="G1418" i="5"/>
  <c r="G1419" i="5"/>
  <c r="G1420" i="5"/>
  <c r="G1421" i="5"/>
  <c r="G1422" i="5"/>
  <c r="G1424" i="5"/>
  <c r="G1425" i="5"/>
  <c r="G1426" i="5"/>
  <c r="G1427" i="5"/>
  <c r="G1428" i="5"/>
  <c r="G1429" i="5"/>
  <c r="G1430" i="5"/>
  <c r="G1432" i="5"/>
  <c r="G1433" i="5"/>
  <c r="G1434" i="5"/>
  <c r="G1435" i="5"/>
  <c r="G1436" i="5"/>
  <c r="G1437" i="5"/>
  <c r="G1438" i="5"/>
  <c r="G1440" i="5"/>
  <c r="G1441" i="5"/>
  <c r="G1442" i="5"/>
  <c r="G1443" i="5"/>
  <c r="G1444" i="5"/>
  <c r="G1445" i="5"/>
  <c r="G1446" i="5"/>
  <c r="G1449" i="5"/>
  <c r="G1450" i="5"/>
  <c r="G1451" i="5"/>
  <c r="G1452" i="5"/>
  <c r="G1453" i="5"/>
  <c r="G1454" i="5"/>
  <c r="G1456" i="5"/>
  <c r="G1457" i="5"/>
  <c r="G1458" i="5"/>
  <c r="G1459" i="5"/>
  <c r="G1460" i="5"/>
  <c r="G1461" i="5"/>
  <c r="G1462" i="5"/>
  <c r="G1465" i="5"/>
  <c r="G1466" i="5"/>
  <c r="G1467" i="5"/>
  <c r="G1468" i="5"/>
  <c r="G1469" i="5"/>
  <c r="G1470" i="5"/>
  <c r="G1473" i="5"/>
  <c r="G1474" i="5"/>
  <c r="G1475" i="5"/>
  <c r="G1476" i="5"/>
  <c r="G1477" i="5"/>
  <c r="G1478" i="5"/>
  <c r="G1481" i="5"/>
  <c r="G1482" i="5"/>
  <c r="G1483" i="5"/>
  <c r="G1484" i="5"/>
  <c r="G1485" i="5"/>
  <c r="G1486" i="5"/>
  <c r="G1490" i="5"/>
  <c r="G1491" i="5"/>
  <c r="G1492" i="5"/>
  <c r="G1493" i="5"/>
  <c r="G1494" i="5"/>
  <c r="G1497" i="5"/>
  <c r="G1498" i="5"/>
  <c r="G1499" i="5"/>
  <c r="G1500" i="5"/>
  <c r="G1501" i="5"/>
  <c r="G1502" i="5"/>
  <c r="G1505" i="5"/>
  <c r="G1506" i="5"/>
  <c r="G1507" i="5"/>
  <c r="G1508" i="5"/>
  <c r="G1509" i="5"/>
  <c r="G1510" i="5"/>
  <c r="G1513" i="5"/>
  <c r="G1514" i="5"/>
  <c r="G1515" i="5"/>
  <c r="G1516" i="5"/>
  <c r="G1517" i="5"/>
  <c r="G1518" i="5"/>
  <c r="G1520" i="5"/>
  <c r="G1521" i="5"/>
  <c r="G1522" i="5"/>
  <c r="G1523" i="5"/>
  <c r="G1524" i="5"/>
  <c r="G1525" i="5"/>
  <c r="G1526" i="5"/>
  <c r="G1529" i="5"/>
  <c r="G1530" i="5"/>
  <c r="G1531" i="5"/>
  <c r="G1532" i="5"/>
  <c r="G1533" i="5"/>
  <c r="G1534" i="5"/>
  <c r="G1537" i="5"/>
  <c r="G1538" i="5"/>
  <c r="G1539" i="5"/>
  <c r="G1540" i="5"/>
  <c r="G1541" i="5"/>
  <c r="G1542" i="5"/>
  <c r="G1545" i="5"/>
  <c r="G1546" i="5"/>
  <c r="G1547" i="5"/>
  <c r="G1548" i="5"/>
  <c r="G1549" i="5"/>
  <c r="G1550" i="5"/>
  <c r="G1553" i="5"/>
  <c r="G1554" i="5"/>
  <c r="G1555" i="5"/>
  <c r="G1556" i="5"/>
  <c r="G1557" i="5"/>
  <c r="G1558" i="5"/>
  <c r="G1561" i="5"/>
  <c r="G1562" i="5"/>
  <c r="G1563" i="5"/>
  <c r="G1564" i="5"/>
  <c r="G1565" i="5"/>
  <c r="G1566" i="5"/>
  <c r="G1569" i="5"/>
  <c r="G1570" i="5"/>
  <c r="G1571" i="5"/>
  <c r="G1572" i="5"/>
  <c r="G1573" i="5"/>
  <c r="G1574" i="5"/>
  <c r="G1577" i="5"/>
  <c r="G1578" i="5"/>
  <c r="G1579" i="5"/>
  <c r="G1580" i="5"/>
  <c r="G1581" i="5"/>
  <c r="G1582" i="5"/>
  <c r="G1584" i="5"/>
  <c r="G1585" i="5"/>
  <c r="G1586" i="5"/>
  <c r="G1587" i="5"/>
  <c r="G1588" i="5"/>
  <c r="G1589" i="5"/>
  <c r="G1590" i="5"/>
  <c r="G1593" i="5"/>
  <c r="G1594" i="5"/>
  <c r="G1595" i="5"/>
  <c r="G1596" i="5"/>
  <c r="G1597" i="5"/>
  <c r="G1598" i="5"/>
  <c r="G1601" i="5"/>
  <c r="G1602" i="5"/>
  <c r="G1603" i="5"/>
  <c r="G1604" i="5"/>
  <c r="G1605" i="5"/>
  <c r="G1606" i="5"/>
  <c r="G1609" i="5"/>
  <c r="G1610" i="5"/>
  <c r="G1611" i="5"/>
  <c r="G1612" i="5"/>
  <c r="G1613" i="5"/>
  <c r="G1614" i="5"/>
  <c r="G1617" i="5"/>
  <c r="G1618" i="5"/>
  <c r="G1619" i="5"/>
  <c r="G1620" i="5"/>
  <c r="G1621" i="5"/>
  <c r="G1622" i="5"/>
  <c r="G1625" i="5"/>
  <c r="G1626" i="5"/>
  <c r="G1627" i="5"/>
  <c r="G1628" i="5"/>
  <c r="G1630" i="5"/>
  <c r="G1633" i="5"/>
  <c r="G1634" i="5"/>
  <c r="G1635" i="5"/>
  <c r="G1636" i="5"/>
  <c r="G1637" i="5"/>
  <c r="G1638" i="5"/>
  <c r="G1641" i="5"/>
  <c r="G1642" i="5"/>
  <c r="G1643" i="5"/>
  <c r="G1644" i="5"/>
  <c r="G1645" i="5"/>
  <c r="G1646" i="5"/>
  <c r="G1649" i="5"/>
  <c r="G1650" i="5"/>
  <c r="G1651" i="5"/>
  <c r="G1653" i="5"/>
  <c r="G1654" i="5"/>
  <c r="G1657" i="5"/>
  <c r="G1658" i="5"/>
  <c r="G1659" i="5"/>
  <c r="G1660" i="5"/>
  <c r="G1661" i="5"/>
  <c r="G1662" i="5"/>
  <c r="G1665" i="5"/>
  <c r="G1666" i="5"/>
  <c r="G1667" i="5"/>
  <c r="G1668" i="5"/>
  <c r="G1669" i="5"/>
  <c r="G1670" i="5"/>
  <c r="G1673" i="5"/>
  <c r="G1674" i="5"/>
  <c r="G1675" i="5"/>
  <c r="G1677" i="5"/>
  <c r="G1678" i="5"/>
  <c r="G1681" i="5"/>
  <c r="G1682" i="5"/>
  <c r="G1683" i="5"/>
  <c r="G1684" i="5"/>
  <c r="G1685" i="5"/>
  <c r="G1686" i="5"/>
  <c r="G1689" i="5"/>
  <c r="G1690" i="5"/>
  <c r="G1691" i="5"/>
  <c r="G1692" i="5"/>
  <c r="G1693" i="5"/>
  <c r="G1694" i="5"/>
  <c r="G1697" i="5"/>
  <c r="G1698" i="5"/>
  <c r="G1699" i="5"/>
  <c r="G1700" i="5"/>
  <c r="G1701" i="5"/>
  <c r="G1702" i="5"/>
  <c r="G1705" i="5"/>
  <c r="G1706" i="5"/>
  <c r="G1707" i="5"/>
  <c r="G1708" i="5"/>
  <c r="G1709" i="5"/>
  <c r="G1710" i="5"/>
  <c r="G1713" i="5"/>
  <c r="G1714" i="5"/>
  <c r="G1715" i="5"/>
  <c r="G1717" i="5"/>
  <c r="G1718" i="5"/>
  <c r="G1721" i="5"/>
  <c r="G1722" i="5"/>
  <c r="G1723" i="5"/>
  <c r="G1724" i="5"/>
  <c r="G1725" i="5"/>
  <c r="G1726" i="5"/>
  <c r="G1729" i="5"/>
  <c r="G1730" i="5"/>
  <c r="G1731" i="5"/>
  <c r="G1732" i="5"/>
  <c r="G1733" i="5"/>
  <c r="G1734" i="5"/>
  <c r="G1737" i="5"/>
  <c r="G1738" i="5"/>
  <c r="G1739" i="5"/>
  <c r="G1741" i="5"/>
  <c r="G1742" i="5"/>
  <c r="G1745" i="5"/>
  <c r="G1746" i="5"/>
  <c r="G1747" i="5"/>
  <c r="G1748" i="5"/>
  <c r="G1749" i="5"/>
  <c r="G1750" i="5"/>
  <c r="G1753" i="5"/>
  <c r="G1754" i="5"/>
  <c r="G1755" i="5"/>
  <c r="G1756" i="5"/>
  <c r="G1757" i="5"/>
  <c r="G1758" i="5"/>
  <c r="G1761" i="5"/>
  <c r="G1762" i="5"/>
  <c r="G1763" i="5"/>
  <c r="G1764" i="5"/>
  <c r="G1765" i="5"/>
  <c r="G1766" i="5"/>
  <c r="G1769" i="5"/>
  <c r="G1770" i="5"/>
  <c r="G1771" i="5"/>
  <c r="G1772" i="5"/>
  <c r="G1773" i="5"/>
  <c r="G1774" i="5"/>
  <c r="G1777" i="5"/>
  <c r="G1778" i="5"/>
  <c r="G1779" i="5"/>
  <c r="G1781" i="5"/>
  <c r="G1782" i="5"/>
  <c r="G1785" i="5"/>
  <c r="G1786" i="5"/>
  <c r="G1787" i="5"/>
  <c r="G1788" i="5"/>
  <c r="G1789" i="5"/>
  <c r="G1790" i="5"/>
  <c r="G1792" i="5"/>
  <c r="G1793" i="5"/>
  <c r="G1794" i="5"/>
  <c r="G1795" i="5"/>
  <c r="G1796" i="5"/>
  <c r="G1797" i="5"/>
  <c r="G1798" i="5"/>
  <c r="G1801" i="5"/>
  <c r="G1802" i="5"/>
  <c r="G1803" i="5"/>
  <c r="G1805" i="5"/>
  <c r="G1806" i="5"/>
  <c r="G1809" i="5"/>
  <c r="G1810" i="5"/>
  <c r="G1811" i="5"/>
  <c r="G1812" i="5"/>
  <c r="G1813" i="5"/>
  <c r="G1814" i="5"/>
  <c r="G1817" i="5"/>
  <c r="G1818" i="5"/>
  <c r="G1819" i="5"/>
  <c r="G1820" i="5"/>
  <c r="G1821" i="5"/>
  <c r="G1822" i="5"/>
  <c r="G1825" i="5"/>
  <c r="G1826" i="5"/>
  <c r="G1827" i="5"/>
  <c r="G1828" i="5"/>
  <c r="G1829" i="5"/>
  <c r="G1830" i="5"/>
  <c r="G1833" i="5"/>
  <c r="G1834" i="5"/>
  <c r="G1835" i="5"/>
  <c r="G1836" i="5"/>
  <c r="G1837" i="5"/>
  <c r="G1838" i="5"/>
  <c r="G1841" i="5"/>
  <c r="G1842" i="5"/>
  <c r="G1843" i="5"/>
  <c r="G1845" i="5"/>
  <c r="G1846" i="5"/>
  <c r="G1849" i="5"/>
  <c r="G1850" i="5"/>
  <c r="G1851" i="5"/>
  <c r="G1852" i="5"/>
  <c r="G1853" i="5"/>
  <c r="G1854" i="5"/>
  <c r="G1857" i="5"/>
  <c r="G1858" i="5"/>
  <c r="G1859" i="5"/>
  <c r="G1860" i="5"/>
  <c r="G1861" i="5"/>
  <c r="G1862" i="5"/>
  <c r="G1865" i="5"/>
  <c r="G1866" i="5"/>
  <c r="G1867" i="5"/>
  <c r="G1869" i="5"/>
  <c r="G1870" i="5"/>
  <c r="G1873" i="5"/>
  <c r="G1874" i="5"/>
  <c r="G1875" i="5"/>
  <c r="G1876" i="5"/>
  <c r="G1877" i="5"/>
  <c r="G1878" i="5"/>
  <c r="G1881" i="5"/>
  <c r="G1882" i="5"/>
  <c r="G1883" i="5"/>
  <c r="G1884" i="5"/>
  <c r="G1885" i="5"/>
  <c r="G1886" i="5"/>
  <c r="G1889" i="5"/>
  <c r="G1890" i="5"/>
  <c r="G1891" i="5"/>
  <c r="G1892" i="5"/>
  <c r="G1893" i="5"/>
  <c r="G1894" i="5"/>
  <c r="G1898" i="5"/>
  <c r="G1899" i="5"/>
  <c r="G1900" i="5"/>
  <c r="G1902" i="5"/>
  <c r="G1905" i="5"/>
  <c r="G1906" i="5"/>
  <c r="G1907" i="5"/>
  <c r="G1908" i="5"/>
  <c r="G1909" i="5"/>
  <c r="G1910" i="5"/>
  <c r="G1913" i="5"/>
  <c r="G1914" i="5"/>
  <c r="G1915" i="5"/>
  <c r="G1916" i="5"/>
  <c r="G1917" i="5"/>
  <c r="G1918" i="5"/>
  <c r="G1921" i="5"/>
  <c r="G1922" i="5"/>
  <c r="G1923" i="5"/>
  <c r="G1924" i="5"/>
  <c r="G1925" i="5"/>
  <c r="G1926" i="5"/>
  <c r="G1929" i="5"/>
  <c r="G1930" i="5"/>
  <c r="G1931" i="5"/>
  <c r="G1932" i="5"/>
  <c r="G1933" i="5"/>
  <c r="G1934" i="5"/>
  <c r="G1937" i="5"/>
  <c r="G1938" i="5"/>
  <c r="G1939" i="5"/>
  <c r="G1940" i="5"/>
  <c r="G1942" i="5"/>
  <c r="G1944" i="5"/>
  <c r="G1945" i="5"/>
  <c r="G1946" i="5"/>
  <c r="G1947" i="5"/>
  <c r="G1948" i="5"/>
  <c r="G1949" i="5"/>
  <c r="G1950" i="5"/>
  <c r="G1953" i="5"/>
  <c r="G1954" i="5"/>
  <c r="G1955" i="5"/>
  <c r="G1956" i="5"/>
  <c r="G1957" i="5"/>
  <c r="G1958" i="5"/>
  <c r="G1961" i="5"/>
  <c r="G1962" i="5"/>
  <c r="G1963" i="5"/>
  <c r="G1964" i="5"/>
  <c r="G1965" i="5"/>
  <c r="G1966" i="5"/>
  <c r="G1969" i="5"/>
  <c r="G1970" i="5"/>
  <c r="G1971" i="5"/>
  <c r="G1972" i="5"/>
  <c r="G1974" i="5"/>
  <c r="G1977" i="5"/>
  <c r="G1978" i="5"/>
  <c r="G1979" i="5"/>
  <c r="G1980" i="5"/>
  <c r="G1981" i="5"/>
  <c r="G1982" i="5"/>
  <c r="G1985" i="5"/>
  <c r="G1986" i="5"/>
  <c r="G1987" i="5"/>
  <c r="G1988" i="5"/>
  <c r="G1989" i="5"/>
  <c r="G1990" i="5"/>
  <c r="G1993" i="5"/>
  <c r="G1994" i="5"/>
  <c r="G1995" i="5"/>
  <c r="G1996" i="5"/>
  <c r="G1997" i="5"/>
  <c r="G1998" i="5"/>
  <c r="G2000" i="5"/>
  <c r="G2001" i="5"/>
  <c r="G2002" i="5"/>
  <c r="G2003" i="5"/>
  <c r="G2004" i="5"/>
  <c r="G2006" i="5"/>
  <c r="G2009" i="5"/>
  <c r="G2010" i="5"/>
  <c r="G2011" i="5"/>
  <c r="G2012" i="5"/>
  <c r="G2013" i="5"/>
  <c r="G2014" i="5"/>
  <c r="G2017" i="5"/>
  <c r="G2018" i="5"/>
  <c r="G2019" i="5"/>
  <c r="G2020" i="5"/>
  <c r="G2021" i="5"/>
  <c r="G2022" i="5"/>
  <c r="G2025" i="5"/>
  <c r="G2026" i="5"/>
  <c r="G2027" i="5"/>
  <c r="G2028" i="5"/>
  <c r="G2029" i="5"/>
  <c r="G2030" i="5"/>
  <c r="G2033" i="5"/>
  <c r="G2034" i="5"/>
  <c r="G2035" i="5"/>
  <c r="G2036" i="5"/>
  <c r="G2038" i="5"/>
  <c r="G2041" i="5"/>
  <c r="G2042" i="5"/>
  <c r="G2043" i="5"/>
  <c r="G2044" i="5"/>
  <c r="G2045" i="5"/>
  <c r="G2046" i="5"/>
  <c r="G2049" i="5"/>
  <c r="G2050" i="5"/>
  <c r="G2051" i="5"/>
  <c r="G2052" i="5"/>
  <c r="G2053" i="5"/>
  <c r="G2054" i="5"/>
  <c r="G2057" i="5"/>
  <c r="G2058" i="5"/>
  <c r="G2059" i="5"/>
  <c r="G2060" i="5"/>
  <c r="G2061" i="5"/>
  <c r="G2062" i="5"/>
  <c r="G2065" i="5"/>
  <c r="G2066" i="5"/>
  <c r="G2067" i="5"/>
  <c r="G2068" i="5"/>
  <c r="G2070" i="5"/>
  <c r="G2073" i="5"/>
  <c r="G2074" i="5"/>
  <c r="G2075" i="5"/>
  <c r="G2076" i="5"/>
  <c r="G2077" i="5"/>
  <c r="G2078" i="5"/>
  <c r="G2081" i="5"/>
  <c r="G2082" i="5"/>
  <c r="G2083" i="5"/>
  <c r="G2084" i="5"/>
  <c r="G2085" i="5"/>
  <c r="G2086" i="5"/>
  <c r="G2089" i="5"/>
  <c r="G2090" i="5"/>
  <c r="G2091" i="5"/>
  <c r="G2092" i="5"/>
  <c r="G2093" i="5"/>
  <c r="G2094" i="5"/>
  <c r="G2097" i="5"/>
  <c r="G2098" i="5"/>
  <c r="G2099" i="5"/>
  <c r="G2100" i="5"/>
  <c r="G2102" i="5"/>
  <c r="G2105" i="5"/>
  <c r="G2106" i="5"/>
  <c r="G2107" i="5"/>
  <c r="G2108" i="5"/>
  <c r="G2109" i="5"/>
  <c r="G2110" i="5"/>
  <c r="G2113" i="5"/>
  <c r="G2114" i="5"/>
  <c r="G2115" i="5"/>
  <c r="G2116" i="5"/>
  <c r="G2117" i="5"/>
  <c r="G2118" i="5"/>
  <c r="G2121" i="5"/>
  <c r="G2122" i="5"/>
  <c r="G2123" i="5"/>
  <c r="G2124" i="5"/>
  <c r="G2125" i="5"/>
  <c r="G2126" i="5"/>
  <c r="G2129" i="5"/>
  <c r="G2130" i="5"/>
  <c r="G2131" i="5"/>
  <c r="G2132" i="5"/>
  <c r="G2134" i="5"/>
  <c r="G2137" i="5"/>
  <c r="G2138" i="5"/>
  <c r="G2139" i="5"/>
  <c r="G2140" i="5"/>
  <c r="G2141" i="5"/>
  <c r="G2142" i="5"/>
  <c r="G2145" i="5"/>
  <c r="G2146" i="5"/>
  <c r="G2147" i="5"/>
  <c r="G2148" i="5"/>
  <c r="G2149" i="5"/>
  <c r="G2150" i="5"/>
  <c r="G2153" i="5"/>
  <c r="G2154" i="5"/>
  <c r="G2155" i="5"/>
  <c r="G2157" i="5"/>
  <c r="G2158" i="5"/>
  <c r="G2161" i="5"/>
  <c r="G2162" i="5"/>
  <c r="G2163" i="5"/>
  <c r="G2164" i="5"/>
  <c r="G2166" i="5"/>
  <c r="G2169" i="5"/>
  <c r="G2170" i="5"/>
  <c r="G2171" i="5"/>
  <c r="G2172" i="5"/>
  <c r="G2174" i="5"/>
  <c r="G2177" i="5"/>
  <c r="G2178" i="5"/>
  <c r="G2179" i="5"/>
  <c r="G2180" i="5"/>
  <c r="G2181" i="5"/>
  <c r="G2182" i="5"/>
  <c r="G2185" i="5"/>
  <c r="G2186" i="5"/>
  <c r="G2187" i="5"/>
  <c r="G2188" i="5"/>
  <c r="G2189" i="5"/>
  <c r="G2190" i="5"/>
  <c r="G2192" i="5"/>
  <c r="G2193" i="5"/>
  <c r="G2194" i="5"/>
  <c r="G2195" i="5"/>
  <c r="G2196" i="5"/>
  <c r="G2197" i="5"/>
  <c r="G2198" i="5"/>
  <c r="G2201" i="5"/>
  <c r="G2202" i="5"/>
  <c r="G2203" i="5"/>
  <c r="G2204" i="5"/>
  <c r="G2205" i="5"/>
  <c r="G2206" i="5"/>
  <c r="G2209" i="5"/>
  <c r="G2210" i="5"/>
  <c r="G2211" i="5"/>
  <c r="G2213" i="5"/>
  <c r="G2214" i="5"/>
  <c r="G2217" i="5"/>
  <c r="G2218" i="5"/>
  <c r="G2219" i="5"/>
  <c r="G2221" i="5"/>
  <c r="G2222" i="5"/>
  <c r="G2226" i="5"/>
  <c r="G2227" i="5"/>
  <c r="G2228" i="5"/>
  <c r="G2230" i="5"/>
  <c r="G2234" i="5"/>
  <c r="G2235" i="5"/>
  <c r="G2236" i="5"/>
  <c r="G2238" i="5"/>
  <c r="G2241" i="5"/>
  <c r="G2243" i="5"/>
  <c r="G2244" i="5"/>
  <c r="G2245" i="5"/>
  <c r="G2246" i="5"/>
  <c r="G2249" i="5"/>
  <c r="G2251" i="5"/>
  <c r="G2252" i="5"/>
  <c r="G2253" i="5"/>
  <c r="G2254" i="5"/>
  <c r="G2257" i="5"/>
  <c r="G2258" i="5"/>
  <c r="G2259" i="5"/>
  <c r="G2260" i="5"/>
  <c r="G2261" i="5"/>
  <c r="G2262" i="5"/>
  <c r="G2265" i="5"/>
  <c r="G2266" i="5"/>
  <c r="G2267" i="5"/>
  <c r="G2268" i="5"/>
  <c r="G2269" i="5"/>
  <c r="G2270" i="5"/>
  <c r="G2272" i="5"/>
  <c r="G2273" i="5"/>
  <c r="G2274" i="5"/>
  <c r="G2275" i="5"/>
  <c r="G2277" i="5"/>
  <c r="G2278" i="5"/>
  <c r="G2281" i="5"/>
  <c r="G2282" i="5"/>
  <c r="G2283" i="5"/>
  <c r="G2285" i="5"/>
  <c r="G2286" i="5"/>
  <c r="G2289" i="5"/>
  <c r="G2290" i="5"/>
  <c r="G2291" i="5"/>
  <c r="G2292" i="5"/>
  <c r="G2294" i="5"/>
  <c r="G2297" i="5"/>
  <c r="G2298" i="5"/>
  <c r="G2299" i="5"/>
  <c r="G2300" i="5"/>
  <c r="G2301" i="5"/>
  <c r="G2302" i="5"/>
  <c r="G2305" i="5"/>
  <c r="G2307" i="5"/>
  <c r="G2308" i="5"/>
  <c r="G2309" i="5"/>
  <c r="G2310" i="5"/>
  <c r="G2313" i="5"/>
  <c r="G2314" i="5"/>
  <c r="G2315" i="5"/>
  <c r="G2316" i="5"/>
  <c r="G2317" i="5"/>
  <c r="G2320" i="5"/>
  <c r="G2321" i="5"/>
  <c r="G2322" i="5"/>
  <c r="G2323" i="5"/>
  <c r="G2324" i="5"/>
  <c r="G2325" i="5"/>
  <c r="G2326" i="5"/>
  <c r="G2329" i="5"/>
  <c r="G2330" i="5"/>
  <c r="G2331" i="5"/>
  <c r="G2332" i="5"/>
  <c r="G2333" i="5"/>
  <c r="G2334" i="5"/>
  <c r="G2337" i="5"/>
  <c r="G2338" i="5"/>
  <c r="G2339" i="5"/>
  <c r="G2340" i="5"/>
  <c r="G2341" i="5"/>
  <c r="G2342" i="5"/>
  <c r="G2345" i="5"/>
  <c r="G2346" i="5"/>
  <c r="G2347" i="5"/>
  <c r="G2348" i="5"/>
  <c r="G2349" i="5"/>
  <c r="G2350" i="5"/>
  <c r="G2353" i="5"/>
  <c r="G2354" i="5"/>
  <c r="G2355" i="5"/>
  <c r="G2356" i="5"/>
  <c r="G2357" i="5"/>
  <c r="G2358" i="5"/>
  <c r="G2361" i="5"/>
  <c r="G2362" i="5"/>
  <c r="G2363" i="5"/>
  <c r="G2364" i="5"/>
  <c r="G2365" i="5"/>
  <c r="G2366" i="5"/>
  <c r="G2369" i="5"/>
  <c r="G2370" i="5"/>
  <c r="G2371" i="5"/>
  <c r="G2372" i="5"/>
  <c r="G2373" i="5"/>
  <c r="G2374" i="5"/>
  <c r="G2377" i="5"/>
  <c r="G2378" i="5"/>
  <c r="G2379" i="5"/>
  <c r="G2380" i="5"/>
  <c r="G2381" i="5"/>
  <c r="G2382" i="5"/>
  <c r="G2385" i="5"/>
  <c r="G2386" i="5"/>
  <c r="G2387" i="5"/>
  <c r="G2388" i="5"/>
  <c r="G2389" i="5"/>
  <c r="G2390" i="5"/>
  <c r="G2393" i="5"/>
  <c r="G2394" i="5"/>
  <c r="G2395" i="5"/>
  <c r="G2396" i="5"/>
  <c r="G2397" i="5"/>
  <c r="G2398" i="5"/>
  <c r="G2401" i="5"/>
  <c r="G2402" i="5"/>
  <c r="G2403" i="5"/>
  <c r="G2404" i="5"/>
  <c r="G2405" i="5"/>
  <c r="G2406" i="5"/>
  <c r="G2407" i="5"/>
  <c r="G2409" i="5"/>
  <c r="G2410" i="5"/>
  <c r="G2411" i="5"/>
  <c r="G2413" i="5"/>
  <c r="G2414" i="5"/>
  <c r="G2415" i="5"/>
  <c r="G2417" i="5"/>
  <c r="G2418" i="5"/>
  <c r="G2419" i="5"/>
  <c r="G2420" i="5"/>
  <c r="G2421" i="5"/>
  <c r="G2422" i="5"/>
  <c r="G2423" i="5"/>
  <c r="G2425" i="5"/>
  <c r="G2426" i="5"/>
  <c r="G2427" i="5"/>
  <c r="G2428" i="5"/>
  <c r="G2429" i="5"/>
  <c r="G2430" i="5"/>
  <c r="G2431" i="5"/>
  <c r="G2433" i="5"/>
  <c r="G2434" i="5"/>
  <c r="G2435" i="5"/>
  <c r="G2436" i="5"/>
  <c r="G2437" i="5"/>
  <c r="G2438" i="5"/>
  <c r="G2439" i="5"/>
  <c r="G2441" i="5"/>
  <c r="G2442" i="5"/>
  <c r="G2443" i="5"/>
  <c r="G2444" i="5"/>
  <c r="G2445" i="5"/>
  <c r="G2446" i="5"/>
  <c r="G2447" i="5"/>
  <c r="G2449" i="5"/>
  <c r="G2450" i="5"/>
  <c r="G2451" i="5"/>
  <c r="G2452" i="5"/>
  <c r="G2453" i="5"/>
  <c r="G2454" i="5"/>
  <c r="G2455" i="5"/>
  <c r="G2457" i="5"/>
  <c r="G2458" i="5"/>
  <c r="G2459" i="5"/>
  <c r="G2460" i="5"/>
  <c r="G2461" i="5"/>
  <c r="G2462" i="5"/>
  <c r="G2463" i="5"/>
  <c r="G2465" i="5"/>
  <c r="G2466" i="5"/>
  <c r="G2467" i="5"/>
  <c r="G2469" i="5"/>
  <c r="G2470" i="5"/>
  <c r="G2471" i="5"/>
  <c r="G2473" i="5"/>
  <c r="G2474" i="5"/>
  <c r="G2475" i="5"/>
  <c r="G2476" i="5"/>
  <c r="G2477" i="5"/>
  <c r="G2478" i="5"/>
  <c r="G2479" i="5"/>
  <c r="G2482" i="5"/>
  <c r="G2483" i="5"/>
  <c r="G2484" i="5"/>
  <c r="G2485" i="5"/>
  <c r="G2486" i="5"/>
  <c r="G2487" i="5"/>
  <c r="G2490" i="5"/>
  <c r="G2491" i="5"/>
  <c r="G2492" i="5"/>
  <c r="G2494" i="5"/>
  <c r="G2495"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c r="B57" i="6"/>
  <c r="G57" i="6"/>
  <c r="B56" i="6"/>
  <c r="G56" i="6" s="1"/>
  <c r="B55" i="6"/>
  <c r="G55" i="6"/>
  <c r="B54" i="6"/>
  <c r="G54" i="6"/>
  <c r="B17" i="6"/>
  <c r="B16" i="6"/>
  <c r="F21" i="6" s="1"/>
  <c r="B15" i="6"/>
  <c r="F20" i="6" s="1"/>
  <c r="B14" i="6"/>
  <c r="G14" i="6" s="1"/>
  <c r="H14" i="6" s="1"/>
  <c r="H13" i="6"/>
  <c r="B12" i="6"/>
  <c r="G12" i="6" s="1"/>
  <c r="H12" i="6" s="1"/>
  <c r="D12" i="6" s="1"/>
  <c r="B11" i="6"/>
  <c r="G11" i="6" s="1"/>
  <c r="H11" i="6" s="1"/>
  <c r="D11" i="6" s="1"/>
  <c r="G10" i="6"/>
  <c r="H10" i="6" s="1"/>
  <c r="D10" i="6" s="1"/>
  <c r="G9" i="6"/>
  <c r="H9" i="6"/>
  <c r="B8" i="6"/>
  <c r="G8" i="6"/>
  <c r="H8" i="6" s="1"/>
  <c r="D8" i="6" s="1"/>
  <c r="B7" i="6"/>
  <c r="G7" i="6" s="1"/>
  <c r="H7" i="6" s="1"/>
  <c r="D7" i="6" s="1"/>
  <c r="B6" i="6"/>
  <c r="G6" i="6"/>
  <c r="B5" i="6"/>
  <c r="F6" i="6"/>
  <c r="B4" i="6"/>
  <c r="G4" i="6"/>
  <c r="H4" i="6" s="1"/>
  <c r="D4" i="6" s="1"/>
  <c r="I2503" i="5"/>
  <c r="I2499" i="5"/>
  <c r="H2495" i="5"/>
  <c r="F2494" i="5"/>
  <c r="S2492" i="5"/>
  <c r="S2488" i="5"/>
  <c r="S2484" i="5"/>
  <c r="S2482" i="5"/>
  <c r="S2481" i="5"/>
  <c r="S2480" i="5"/>
  <c r="I2475" i="5"/>
  <c r="S2475" i="5"/>
  <c r="R2474" i="5"/>
  <c r="J2473" i="5"/>
  <c r="S2473"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S2306" i="5"/>
  <c r="S2302" i="5"/>
  <c r="S2301" i="5"/>
  <c r="H2299" i="5"/>
  <c r="H2297" i="5"/>
  <c r="S2297" i="5"/>
  <c r="S2293" i="5"/>
  <c r="H2291" i="5"/>
  <c r="S2288" i="5"/>
  <c r="J2286" i="5"/>
  <c r="S2285" i="5"/>
  <c r="S2278" i="5"/>
  <c r="I2277" i="5"/>
  <c r="S2277" i="5"/>
  <c r="S2274" i="5"/>
  <c r="F2267" i="5"/>
  <c r="S2267" i="5"/>
  <c r="S2266" i="5"/>
  <c r="S2264" i="5"/>
  <c r="S2263" i="5"/>
  <c r="S2262" i="5"/>
  <c r="I2261" i="5"/>
  <c r="S2260" i="5"/>
  <c r="S2258" i="5"/>
  <c r="S2256" i="5"/>
  <c r="H2252" i="5"/>
  <c r="S2251" i="5"/>
  <c r="R2249" i="5"/>
  <c r="S2248" i="5"/>
  <c r="S2247" i="5"/>
  <c r="S2246" i="5"/>
  <c r="R2243" i="5"/>
  <c r="S2243" i="5"/>
  <c r="S2240" i="5"/>
  <c r="S2239" i="5"/>
  <c r="S2235" i="5"/>
  <c r="S2231" i="5"/>
  <c r="S2224" i="5"/>
  <c r="S2223" i="5"/>
  <c r="S2221" i="5"/>
  <c r="S2219" i="5"/>
  <c r="I2218" i="5"/>
  <c r="S2215" i="5"/>
  <c r="S2213" i="5"/>
  <c r="S2211" i="5"/>
  <c r="S2207" i="5"/>
  <c r="S2205" i="5"/>
  <c r="F2203" i="5"/>
  <c r="S2203" i="5"/>
  <c r="S2199" i="5"/>
  <c r="S2198" i="5"/>
  <c r="S2197" i="5"/>
  <c r="F2195" i="5"/>
  <c r="S2195"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S2127" i="5"/>
  <c r="I2126" i="5"/>
  <c r="J2122" i="5"/>
  <c r="J2118" i="5"/>
  <c r="S2112" i="5"/>
  <c r="I2109" i="5"/>
  <c r="S2107" i="5"/>
  <c r="I2105" i="5"/>
  <c r="I2101" i="5"/>
  <c r="I2097" i="5"/>
  <c r="S2095" i="5"/>
  <c r="I2093" i="5"/>
  <c r="S2091" i="5"/>
  <c r="J2089" i="5"/>
  <c r="S2080" i="5"/>
  <c r="S2075" i="5"/>
  <c r="S2070" i="5"/>
  <c r="S2067" i="5"/>
  <c r="F2065" i="5"/>
  <c r="S2064" i="5"/>
  <c r="S2060" i="5"/>
  <c r="S2059" i="5"/>
  <c r="S2051" i="5"/>
  <c r="F2045" i="5"/>
  <c r="S2043" i="5"/>
  <c r="S2034" i="5"/>
  <c r="F2021" i="5"/>
  <c r="I2020" i="5"/>
  <c r="F2019" i="5"/>
  <c r="S2019" i="5"/>
  <c r="J2017" i="5"/>
  <c r="R2013" i="5"/>
  <c r="R2009" i="5"/>
  <c r="F2005" i="5"/>
  <c r="J2001" i="5"/>
  <c r="S1994" i="5"/>
  <c r="J1993"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S1901" i="5"/>
  <c r="S1898" i="5"/>
  <c r="S1897" i="5"/>
  <c r="H1893" i="5"/>
  <c r="S1893" i="5"/>
  <c r="S1891" i="5"/>
  <c r="J1890" i="5"/>
  <c r="S1889" i="5"/>
  <c r="S1885" i="5"/>
  <c r="S1883" i="5"/>
  <c r="R1882" i="5"/>
  <c r="S1881" i="5"/>
  <c r="I1877" i="5"/>
  <c r="S1877" i="5"/>
  <c r="S1859" i="5"/>
  <c r="S1855" i="5"/>
  <c r="S1841" i="5"/>
  <c r="S1833" i="5"/>
  <c r="S1826"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S1768" i="5"/>
  <c r="S1767" i="5"/>
  <c r="H1765" i="5"/>
  <c r="R1764" i="5"/>
  <c r="S1764" i="5"/>
  <c r="S1763" i="5"/>
  <c r="H1762" i="5"/>
  <c r="S1761" i="5"/>
  <c r="S1760" i="5"/>
  <c r="J1758" i="5"/>
  <c r="S1756" i="5"/>
  <c r="S1747" i="5"/>
  <c r="S1745" i="5"/>
  <c r="S1741" i="5"/>
  <c r="S1704" i="5"/>
  <c r="F1692" i="5"/>
  <c r="I1689" i="5"/>
  <c r="S1684" i="5"/>
  <c r="S1675" i="5"/>
  <c r="S1672" i="5"/>
  <c r="S1664" i="5"/>
  <c r="H1661" i="5"/>
  <c r="S1648" i="5"/>
  <c r="S1624" i="5"/>
  <c r="I1621" i="5"/>
  <c r="I1617" i="5"/>
  <c r="S1616" i="5"/>
  <c r="I1613" i="5"/>
  <c r="I1605" i="5"/>
  <c r="I1601" i="5"/>
  <c r="I1597" i="5"/>
  <c r="I1589" i="5"/>
  <c r="I1585" i="5"/>
  <c r="I1581" i="5"/>
  <c r="I1573" i="5"/>
  <c r="I1569" i="5"/>
  <c r="I1565" i="5"/>
  <c r="I1561" i="5"/>
  <c r="S1560" i="5"/>
  <c r="I1557" i="5"/>
  <c r="S1550" i="5"/>
  <c r="S1546" i="5"/>
  <c r="S1542" i="5"/>
  <c r="S1540" i="5"/>
  <c r="H1539" i="5"/>
  <c r="H1538" i="5"/>
  <c r="S1538" i="5"/>
  <c r="S1536" i="5"/>
  <c r="F1529" i="5"/>
  <c r="S1528" i="5"/>
  <c r="F1525" i="5"/>
  <c r="S1524" i="5"/>
  <c r="I1523" i="5"/>
  <c r="H1522" i="5"/>
  <c r="S1519" i="5"/>
  <c r="R1518" i="5"/>
  <c r="S1516" i="5"/>
  <c r="F1514" i="5"/>
  <c r="S1512" i="5"/>
  <c r="I1509" i="5"/>
  <c r="S1505" i="5"/>
  <c r="S1501" i="5"/>
  <c r="J1499" i="5"/>
  <c r="F1498" i="5"/>
  <c r="S1496" i="5"/>
  <c r="S1492" i="5"/>
  <c r="J1491" i="5"/>
  <c r="S1491" i="5"/>
  <c r="H1490" i="5"/>
  <c r="S1489" i="5"/>
  <c r="F1486" i="5"/>
  <c r="S1485" i="5"/>
  <c r="S1484" i="5"/>
  <c r="S1483" i="5"/>
  <c r="S1480" i="5"/>
  <c r="S1479" i="5"/>
  <c r="H1478" i="5"/>
  <c r="S1476" i="5"/>
  <c r="S1475" i="5"/>
  <c r="R1470" i="5"/>
  <c r="S1470" i="5"/>
  <c r="R1468" i="5"/>
  <c r="J1467" i="5"/>
  <c r="S1466" i="5"/>
  <c r="S1464" i="5"/>
  <c r="H1462" i="5"/>
  <c r="S1460" i="5"/>
  <c r="F1454" i="5"/>
  <c r="I1453" i="5"/>
  <c r="J1452" i="5"/>
  <c r="I1451" i="5"/>
  <c r="S1448" i="5"/>
  <c r="S1444" i="5"/>
  <c r="I1443" i="5"/>
  <c r="S1439" i="5"/>
  <c r="S1435" i="5"/>
  <c r="S1431" i="5"/>
  <c r="S1430" i="5"/>
  <c r="J1427" i="5"/>
  <c r="S1427" i="5"/>
  <c r="J1424"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I1364" i="5"/>
  <c r="S1364" i="5"/>
  <c r="S1363" i="5"/>
  <c r="S1359" i="5"/>
  <c r="F1355" i="5"/>
  <c r="R1353" i="5"/>
  <c r="S1352"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6" i="5"/>
  <c r="R65" i="5"/>
  <c r="R64" i="5"/>
  <c r="R62" i="5"/>
  <c r="R60" i="5"/>
  <c r="H59" i="5"/>
  <c r="R56" i="5"/>
  <c r="H55" i="5"/>
  <c r="H54" i="5"/>
  <c r="R53" i="5"/>
  <c r="R52" i="5"/>
  <c r="R50" i="5"/>
  <c r="R49" i="5"/>
  <c r="R48" i="5"/>
  <c r="R46" i="5"/>
  <c r="R45" i="5"/>
  <c r="R44" i="5"/>
  <c r="R40" i="5"/>
  <c r="H39" i="5"/>
  <c r="H38" i="5"/>
  <c r="R37" i="5"/>
  <c r="R36" i="5"/>
  <c r="R34" i="5"/>
  <c r="R33" i="5"/>
  <c r="R32" i="5"/>
  <c r="B90" i="4"/>
  <c r="H67" i="4"/>
  <c r="P47" i="4"/>
  <c r="P46" i="4"/>
  <c r="P45" i="4"/>
  <c r="P44" i="4"/>
  <c r="P43" i="4"/>
  <c r="Q43" i="4" s="1"/>
  <c r="P41" i="4"/>
  <c r="P40" i="4"/>
  <c r="B40" i="4" s="1"/>
  <c r="B64" i="4" s="1"/>
  <c r="A46" i="6" s="1"/>
  <c r="P39" i="4"/>
  <c r="P38" i="4"/>
  <c r="P37" i="4"/>
  <c r="Q37" i="4" s="1"/>
  <c r="P35" i="4"/>
  <c r="P34" i="4"/>
  <c r="P33" i="4"/>
  <c r="P32" i="4"/>
  <c r="P31" i="4"/>
  <c r="Q31" i="4" s="1"/>
  <c r="P29" i="4"/>
  <c r="P28" i="4"/>
  <c r="P27" i="4"/>
  <c r="P26" i="4"/>
  <c r="D11" i="4"/>
  <c r="A5" i="4"/>
  <c r="Q4" i="5"/>
  <c r="S213" i="5"/>
  <c r="S58" i="5"/>
  <c r="S42" i="5"/>
  <c r="S74" i="5"/>
  <c r="S2015" i="5"/>
  <c r="S1770" i="5"/>
  <c r="S1477" i="5"/>
  <c r="AB2465" i="5"/>
  <c r="AB720" i="5"/>
  <c r="AB841" i="5"/>
  <c r="AB1757" i="5"/>
  <c r="AB858" i="5"/>
  <c r="AB552" i="5"/>
  <c r="AB1691" i="5"/>
  <c r="AB1731"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S1899"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I1593" i="5"/>
  <c r="AB1915" i="5"/>
  <c r="AB2125" i="5"/>
  <c r="AB2273" i="5"/>
  <c r="H1250" i="5"/>
  <c r="H1443" i="5"/>
  <c r="I42" i="5"/>
  <c r="R281" i="5"/>
  <c r="AB372" i="5"/>
  <c r="AB376" i="5"/>
  <c r="AB380" i="5"/>
  <c r="AB1058" i="5"/>
  <c r="H1882" i="5"/>
  <c r="AB2030" i="5"/>
  <c r="AB2395" i="5"/>
  <c r="I2210" i="5"/>
  <c r="H190" i="5"/>
  <c r="AB231" i="5"/>
  <c r="AB838" i="5"/>
  <c r="AB983" i="5"/>
  <c r="AB1288" i="5"/>
  <c r="AB1455"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I2221" i="5"/>
  <c r="J2221" i="5"/>
  <c r="R2484" i="5"/>
  <c r="H2484" i="5"/>
  <c r="AB1374" i="5"/>
  <c r="AB1644" i="5"/>
  <c r="J1882" i="5"/>
  <c r="AB1943" i="5"/>
  <c r="S2066" i="5"/>
  <c r="S2074" i="5"/>
  <c r="S2084" i="5"/>
  <c r="AB2214" i="5"/>
  <c r="AB2292" i="5"/>
  <c r="S2298" i="5"/>
  <c r="AB2363" i="5"/>
  <c r="AB2434" i="5"/>
  <c r="AB1341" i="5"/>
  <c r="AB1429" i="5"/>
  <c r="AB1479" i="5"/>
  <c r="AB1657"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S2014" i="5"/>
  <c r="S2039" i="5"/>
  <c r="S2176" i="5"/>
  <c r="AB2196" i="5"/>
  <c r="S2254" i="5"/>
  <c r="S2325" i="5"/>
  <c r="H2450" i="5"/>
  <c r="AB1261" i="5"/>
  <c r="AB1304" i="5"/>
  <c r="S1326" i="5"/>
  <c r="S1340" i="5"/>
  <c r="S1401" i="5"/>
  <c r="AB1421" i="5"/>
  <c r="I1427" i="5"/>
  <c r="AB1574" i="5"/>
  <c r="S1592" i="5"/>
  <c r="AB1700" i="5"/>
  <c r="AB1747" i="5"/>
  <c r="S1871" i="5"/>
  <c r="AB1903" i="5"/>
  <c r="I2001" i="5"/>
  <c r="S2006" i="5"/>
  <c r="H2009" i="5"/>
  <c r="AB2093" i="5"/>
  <c r="S2290" i="5"/>
  <c r="S2435" i="5"/>
  <c r="I2450" i="5"/>
  <c r="S1274" i="5"/>
  <c r="S1291" i="5"/>
  <c r="S1294" i="5"/>
  <c r="S1301" i="5"/>
  <c r="S1304" i="5"/>
  <c r="AB1340" i="5"/>
  <c r="S1632" i="5"/>
  <c r="S1700" i="5"/>
  <c r="S1716" i="5"/>
  <c r="S1794" i="5"/>
  <c r="S1843" i="5"/>
  <c r="AB1941" i="5"/>
  <c r="R2001" i="5"/>
  <c r="AB2007" i="5"/>
  <c r="AB2031" i="5"/>
  <c r="AB2060" i="5"/>
  <c r="J2146" i="5"/>
  <c r="R2190" i="5"/>
  <c r="J2202" i="5"/>
  <c r="AB2222" i="5"/>
  <c r="S2232" i="5"/>
  <c r="R2450" i="5"/>
  <c r="S2460" i="5"/>
  <c r="I2466" i="5"/>
  <c r="H1218" i="5"/>
  <c r="R1230" i="5"/>
  <c r="H1242" i="5"/>
  <c r="S1280" i="5"/>
  <c r="S1306" i="5"/>
  <c r="AB1338" i="5"/>
  <c r="AB1346" i="5"/>
  <c r="AB1392" i="5"/>
  <c r="I1419"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AB1490" i="5"/>
  <c r="R1492" i="5"/>
  <c r="S1495" i="5"/>
  <c r="S1507" i="5"/>
  <c r="AB1511" i="5"/>
  <c r="J1523" i="5"/>
  <c r="S1531" i="5"/>
  <c r="S1564" i="5"/>
  <c r="AB1578" i="5"/>
  <c r="S1643" i="5"/>
  <c r="AB1716" i="5"/>
  <c r="F1716"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AB1539" i="5"/>
  <c r="S1556" i="5"/>
  <c r="AB1561" i="5"/>
  <c r="S1608" i="5"/>
  <c r="AB1633"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AB1522" i="5"/>
  <c r="AB1605" i="5"/>
  <c r="H1637" i="5"/>
  <c r="S1667" i="5"/>
  <c r="I1677" i="5"/>
  <c r="S1765" i="5"/>
  <c r="S1838" i="5"/>
  <c r="AB1614" i="5"/>
  <c r="AB1618" i="5"/>
  <c r="AB1685" i="5"/>
  <c r="S1719" i="5"/>
  <c r="AB1721" i="5"/>
  <c r="AB1737" i="5"/>
  <c r="AB1745" i="5"/>
  <c r="S1759" i="5"/>
  <c r="J1762" i="5"/>
  <c r="AB1767" i="5"/>
  <c r="S1774" i="5"/>
  <c r="AB1791" i="5"/>
  <c r="S1823" i="5"/>
  <c r="S1839" i="5"/>
  <c r="S1850" i="5"/>
  <c r="S1888" i="5"/>
  <c r="H1898" i="5"/>
  <c r="S1907" i="5"/>
  <c r="S1927" i="5"/>
  <c r="J1989" i="5"/>
  <c r="I1989" i="5"/>
  <c r="I2009" i="5"/>
  <c r="J2009" i="5"/>
  <c r="F2009" i="5"/>
  <c r="F2053" i="5"/>
  <c r="R2065" i="5"/>
  <c r="J2065" i="5"/>
  <c r="H2065"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S1903" i="5"/>
  <c r="S2010" i="5"/>
  <c r="F2185" i="5"/>
  <c r="I2185" i="5"/>
  <c r="H2185" i="5"/>
  <c r="S2352" i="5"/>
  <c r="R2453" i="5"/>
  <c r="AB1523" i="5"/>
  <c r="AB1590" i="5"/>
  <c r="AB1620" i="5"/>
  <c r="AB1625" i="5"/>
  <c r="F1660" i="5"/>
  <c r="S1671" i="5"/>
  <c r="I1673" i="5"/>
  <c r="AB1683" i="5"/>
  <c r="F1685" i="5"/>
  <c r="S1695" i="5"/>
  <c r="S1711" i="5"/>
  <c r="AB1761" i="5"/>
  <c r="AB1789" i="5"/>
  <c r="S1822"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S2305" i="5"/>
  <c r="R2469" i="5"/>
  <c r="F2469" i="5"/>
  <c r="AB1778" i="5"/>
  <c r="J1973" i="5"/>
  <c r="H1973" i="5"/>
  <c r="S204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I2474" i="5"/>
  <c r="J2474" i="5"/>
  <c r="AB1966" i="5"/>
  <c r="AB1999" i="5"/>
  <c r="AB2054" i="5"/>
  <c r="AB2097" i="5"/>
  <c r="AB2103" i="5"/>
  <c r="S2123" i="5"/>
  <c r="AB2157" i="5"/>
  <c r="H2194" i="5"/>
  <c r="S2230"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AB2282" i="5"/>
  <c r="S1987" i="5"/>
  <c r="AB2036" i="5"/>
  <c r="AB2090" i="5"/>
  <c r="AB2107" i="5"/>
  <c r="AB2134" i="5"/>
  <c r="H2158" i="5"/>
  <c r="AB2173" i="5"/>
  <c r="I2186" i="5"/>
  <c r="J2190" i="5"/>
  <c r="I2202" i="5"/>
  <c r="H2210" i="5"/>
  <c r="S2218" i="5"/>
  <c r="J2249" i="5"/>
  <c r="AB2283" i="5"/>
  <c r="AB2298" i="5"/>
  <c r="S2333" i="5"/>
  <c r="AB2337" i="5"/>
  <c r="AB2341" i="5"/>
  <c r="H2364" i="5"/>
  <c r="H2382" i="5"/>
  <c r="I2390" i="5"/>
  <c r="I2405"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S1655" i="5"/>
  <c r="S1687" i="5"/>
  <c r="I1721" i="5"/>
  <c r="H1721" i="5"/>
  <c r="F1721"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AB1589" i="5"/>
  <c r="AB1609" i="5"/>
  <c r="I1609" i="5"/>
  <c r="F1625" i="5"/>
  <c r="AB1629" i="5"/>
  <c r="AB1635" i="5"/>
  <c r="S1635" i="5"/>
  <c r="AB1652" i="5"/>
  <c r="F1652" i="5"/>
  <c r="AB1664" i="5"/>
  <c r="S1679" i="5"/>
  <c r="S1708" i="5"/>
  <c r="R1713" i="5"/>
  <c r="AB1786" i="5"/>
  <c r="S178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AB1465" i="5"/>
  <c r="R1486" i="5"/>
  <c r="R1490" i="5"/>
  <c r="S1493"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AB1673" i="5"/>
  <c r="AB1676" i="5"/>
  <c r="H1677" i="5"/>
  <c r="H1685" i="5"/>
  <c r="AB1689" i="5"/>
  <c r="AB1692" i="5"/>
  <c r="J1697" i="5"/>
  <c r="I1709" i="5"/>
  <c r="I1717" i="5"/>
  <c r="AB1729" i="5"/>
  <c r="AB1741" i="5"/>
  <c r="J1753" i="5"/>
  <c r="R1761" i="5"/>
  <c r="AB1762" i="5"/>
  <c r="AB1766" i="5"/>
  <c r="AB1797" i="5"/>
  <c r="AB1807" i="5"/>
  <c r="AB1809" i="5"/>
  <c r="AB1817" i="5"/>
  <c r="AB1829" i="5"/>
  <c r="S1829" i="5"/>
  <c r="S1846"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F1996" i="5"/>
  <c r="I1996" i="5"/>
  <c r="H1996"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S1830" i="5"/>
  <c r="F1844" i="5"/>
  <c r="AB1855" i="5"/>
  <c r="I1881" i="5"/>
  <c r="R1881" i="5"/>
  <c r="J1881" i="5"/>
  <c r="J1897" i="5"/>
  <c r="H1901"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J1913" i="5"/>
  <c r="I1913" i="5"/>
  <c r="H1913" i="5"/>
  <c r="F1913" i="5"/>
  <c r="R1925" i="5"/>
  <c r="J1925" i="5"/>
  <c r="I1925" i="5"/>
  <c r="F1925" i="5"/>
  <c r="I1932" i="5"/>
  <c r="H1932" i="5"/>
  <c r="F1932" i="5"/>
  <c r="I1965" i="5"/>
  <c r="H1965" i="5"/>
  <c r="F1965" i="5"/>
  <c r="R1965" i="5"/>
  <c r="S1978" i="5"/>
  <c r="F1980" i="5"/>
  <c r="I1980" i="5"/>
  <c r="H1980" i="5"/>
  <c r="F2036" i="5"/>
  <c r="I2036" i="5"/>
  <c r="H2036" i="5"/>
  <c r="S1832" i="5"/>
  <c r="J1836" i="5"/>
  <c r="AB1843" i="5"/>
  <c r="J1874" i="5"/>
  <c r="AB1885" i="5"/>
  <c r="R1889" i="5"/>
  <c r="R1905" i="5"/>
  <c r="I1909" i="5"/>
  <c r="F1917" i="5"/>
  <c r="AB1919" i="5"/>
  <c r="AB1932" i="5"/>
  <c r="J1937" i="5"/>
  <c r="AB1939" i="5"/>
  <c r="F1953" i="5"/>
  <c r="F1957" i="5"/>
  <c r="AB1964" i="5"/>
  <c r="I1973" i="5"/>
  <c r="AB1983" i="5"/>
  <c r="S1983" i="5"/>
  <c r="AB1994" i="5"/>
  <c r="AB1998" i="5"/>
  <c r="S1998" i="5"/>
  <c r="F2017" i="5"/>
  <c r="AB2052" i="5"/>
  <c r="AB2081" i="5"/>
  <c r="S2088" i="5"/>
  <c r="S2096" i="5"/>
  <c r="AB2101" i="5"/>
  <c r="R2122" i="5"/>
  <c r="I2122" i="5"/>
  <c r="H2122" i="5"/>
  <c r="I2141" i="5"/>
  <c r="F2141" i="5"/>
  <c r="S2242" i="5"/>
  <c r="AB1833" i="5"/>
  <c r="S1851" i="5"/>
  <c r="AB1879" i="5"/>
  <c r="AB1891" i="5"/>
  <c r="J1909" i="5"/>
  <c r="H1917" i="5"/>
  <c r="R1937" i="5"/>
  <c r="H1953" i="5"/>
  <c r="H1957" i="5"/>
  <c r="AB1962" i="5"/>
  <c r="AB1971" i="5"/>
  <c r="AB1980" i="5"/>
  <c r="AB1991" i="5"/>
  <c r="R2025" i="5"/>
  <c r="J2025" i="5"/>
  <c r="F2025"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S1991" i="5"/>
  <c r="AB2000" i="5"/>
  <c r="F2004" i="5"/>
  <c r="J2013" i="5"/>
  <c r="I2013"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F1989" i="5"/>
  <c r="R1989" i="5"/>
  <c r="AB1992" i="5"/>
  <c r="F1993" i="5"/>
  <c r="AB2003" i="5"/>
  <c r="S2003" i="5"/>
  <c r="H2004" i="5"/>
  <c r="S2007" i="5"/>
  <c r="H2020" i="5"/>
  <c r="AB2027" i="5"/>
  <c r="S2027" i="5"/>
  <c r="S2030" i="5"/>
  <c r="S2042" i="5"/>
  <c r="J2044" i="5"/>
  <c r="AB2078" i="5"/>
  <c r="AB2084" i="5"/>
  <c r="AB2095" i="5"/>
  <c r="AB2100" i="5"/>
  <c r="R2130" i="5"/>
  <c r="I2130" i="5"/>
  <c r="H2130" i="5"/>
  <c r="AB2151" i="5"/>
  <c r="S2151" i="5"/>
  <c r="AB2165" i="5"/>
  <c r="S2244" i="5"/>
  <c r="AB2244" i="5"/>
  <c r="AB1834" i="5"/>
  <c r="AB1838" i="5"/>
  <c r="AB1856" i="5"/>
  <c r="AB1883" i="5"/>
  <c r="AB1911" i="5"/>
  <c r="S1947" i="5"/>
  <c r="AB1948" i="5"/>
  <c r="AB1954" i="5"/>
  <c r="AB1958" i="5"/>
  <c r="S1959" i="5"/>
  <c r="AB1967" i="5"/>
  <c r="AB1975" i="5"/>
  <c r="S1975" i="5"/>
  <c r="AB1990" i="5"/>
  <c r="S1990" i="5"/>
  <c r="I1993" i="5"/>
  <c r="AB1996" i="5"/>
  <c r="S1999" i="5"/>
  <c r="H2001" i="5"/>
  <c r="F2001" i="5"/>
  <c r="I2004" i="5"/>
  <c r="J2005" i="5"/>
  <c r="F2020" i="5"/>
  <c r="H2021" i="5"/>
  <c r="J2021" i="5"/>
  <c r="AB2043"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I2169" i="5"/>
  <c r="H2169" i="5"/>
  <c r="F2169" i="5"/>
  <c r="R2229" i="5"/>
  <c r="J2229" i="5"/>
  <c r="H2229" i="5"/>
  <c r="F2229"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AB2189" i="5"/>
  <c r="AB2218" i="5"/>
  <c r="J2309"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AB2307" i="5"/>
  <c r="J2346" i="5"/>
  <c r="I2346" i="5"/>
  <c r="F2346" i="5"/>
  <c r="H2492" i="5"/>
  <c r="AB2112" i="5"/>
  <c r="J2150" i="5"/>
  <c r="AB2185" i="5"/>
  <c r="AB2197" i="5"/>
  <c r="AB2200" i="5"/>
  <c r="AB2213" i="5"/>
  <c r="AB2216" i="5"/>
  <c r="AB2253" i="5"/>
  <c r="S2270" i="5"/>
  <c r="AB2277" i="5"/>
  <c r="AB2293" i="5"/>
  <c r="J2293" i="5"/>
  <c r="S2296" i="5"/>
  <c r="F2309" i="5"/>
  <c r="F2310" i="5"/>
  <c r="S2315" i="5"/>
  <c r="S2322" i="5"/>
  <c r="F2329" i="5"/>
  <c r="H2329" i="5"/>
  <c r="AB2345"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AB2240" i="5"/>
  <c r="AB2249" i="5"/>
  <c r="F2261" i="5"/>
  <c r="AB2274" i="5"/>
  <c r="S2280" i="5"/>
  <c r="S2283" i="5"/>
  <c r="AB2288" i="5"/>
  <c r="S2294" i="5"/>
  <c r="S2300" i="5"/>
  <c r="AB2306" i="5"/>
  <c r="S2309" i="5"/>
  <c r="S2313" i="5"/>
  <c r="F2317" i="5"/>
  <c r="AB2322" i="5"/>
  <c r="AB2326" i="5"/>
  <c r="S2338" i="5"/>
  <c r="AB2410" i="5"/>
  <c r="F2429" i="5"/>
  <c r="H2461" i="5"/>
  <c r="AB2161" i="5"/>
  <c r="AB2180" i="5"/>
  <c r="AB2181" i="5"/>
  <c r="AB2212" i="5"/>
  <c r="AB2245" i="5"/>
  <c r="AB2268" i="5"/>
  <c r="F2282" i="5"/>
  <c r="AB2313" i="5"/>
  <c r="AB2316" i="5"/>
  <c r="H2333" i="5"/>
  <c r="S234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X638"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31" i="5"/>
  <c r="R1531" i="5"/>
  <c r="I1531" i="5"/>
  <c r="H1531" i="5"/>
  <c r="J1531"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S1549" i="5"/>
  <c r="AB1549" i="5"/>
  <c r="S1138" i="5"/>
  <c r="S1140" i="5"/>
  <c r="S1147" i="5"/>
  <c r="S1154" i="5"/>
  <c r="F1178" i="5"/>
  <c r="AB1178" i="5"/>
  <c r="F1210" i="5"/>
  <c r="AB1210" i="5"/>
  <c r="I1241" i="5"/>
  <c r="F1242" i="5"/>
  <c r="AB1242" i="5"/>
  <c r="I1357" i="5"/>
  <c r="H1357" i="5"/>
  <c r="F135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82" i="5"/>
  <c r="J1486" i="5"/>
  <c r="I1486" i="5"/>
  <c r="H1486" i="5"/>
  <c r="AB1488" i="5"/>
  <c r="S1488" i="5"/>
  <c r="R1497" i="5"/>
  <c r="J1497" i="5"/>
  <c r="H1497" i="5"/>
  <c r="I1497" i="5"/>
  <c r="F1499" i="5"/>
  <c r="R1499" i="5"/>
  <c r="I1499" i="5"/>
  <c r="H1499" i="5"/>
  <c r="J1514" i="5"/>
  <c r="I1514" i="5"/>
  <c r="R1514" i="5"/>
  <c r="H1514" i="5"/>
  <c r="S1341" i="5"/>
  <c r="I1349" i="5"/>
  <c r="AB1359" i="5"/>
  <c r="AB1364" i="5"/>
  <c r="I1365" i="5"/>
  <c r="AB1375" i="5"/>
  <c r="AB1380" i="5"/>
  <c r="AB1391" i="5"/>
  <c r="AB1396" i="5"/>
  <c r="I1397" i="5"/>
  <c r="I1402" i="5"/>
  <c r="J1402" i="5"/>
  <c r="H1402" i="5"/>
  <c r="AB1406" i="5"/>
  <c r="AB1408" i="5"/>
  <c r="S1408" i="5"/>
  <c r="AB1422" i="5"/>
  <c r="AB1430" i="5"/>
  <c r="AB1438" i="5"/>
  <c r="S1442" i="5"/>
  <c r="AB1442" i="5"/>
  <c r="AB1469" i="5"/>
  <c r="S1469" i="5"/>
  <c r="I1475" i="5"/>
  <c r="S1478" i="5"/>
  <c r="AB1478" i="5"/>
  <c r="S1490"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82" i="5"/>
  <c r="I1482" i="5"/>
  <c r="R1482" i="5"/>
  <c r="H1482"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AB1448" i="5"/>
  <c r="J1449" i="5"/>
  <c r="H1449" i="5"/>
  <c r="H1452" i="5"/>
  <c r="F1452" i="5"/>
  <c r="J1454" i="5"/>
  <c r="I1454" i="5"/>
  <c r="AB1480" i="5"/>
  <c r="S1482" i="5"/>
  <c r="AB1482" i="5"/>
  <c r="J1490" i="5"/>
  <c r="I1490"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AB1485" i="5"/>
  <c r="S1486" i="5"/>
  <c r="AB1486"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AB1666" i="5"/>
  <c r="S1666" i="5"/>
  <c r="AB1674" i="5"/>
  <c r="S1674" i="5"/>
  <c r="F1411" i="5"/>
  <c r="R1411" i="5"/>
  <c r="F1419" i="5"/>
  <c r="R1419" i="5"/>
  <c r="F1427" i="5"/>
  <c r="R1427" i="5"/>
  <c r="F1435" i="5"/>
  <c r="R1435" i="5"/>
  <c r="I1449" i="5"/>
  <c r="R1452" i="5"/>
  <c r="AB1464" i="5"/>
  <c r="J1465" i="5"/>
  <c r="H1465" i="5"/>
  <c r="H1468" i="5"/>
  <c r="F1468" i="5"/>
  <c r="J1470" i="5"/>
  <c r="I1470"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AB1427" i="5"/>
  <c r="AB1435" i="5"/>
  <c r="R1448" i="5"/>
  <c r="R1449" i="5"/>
  <c r="F1451" i="5"/>
  <c r="R1451" i="5"/>
  <c r="H1454" i="5"/>
  <c r="AB1460" i="5"/>
  <c r="AB1461" i="5"/>
  <c r="J1466" i="5"/>
  <c r="I1466" i="5"/>
  <c r="I1467" i="5"/>
  <c r="I1492" i="5"/>
  <c r="H1492" i="5"/>
  <c r="F1492" i="5"/>
  <c r="AB1496" i="5"/>
  <c r="AB1501" i="5"/>
  <c r="S1502" i="5"/>
  <c r="AB1502" i="5"/>
  <c r="S1508" i="5"/>
  <c r="I1524" i="5"/>
  <c r="H1524" i="5"/>
  <c r="F1524"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AB1682" i="5"/>
  <c r="S1682" i="5"/>
  <c r="AB1714" i="5"/>
  <c r="S1714"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AB1858" i="5"/>
  <c r="AB1546" i="5"/>
  <c r="AB1552" i="5"/>
  <c r="S1619" i="5"/>
  <c r="S1623" i="5"/>
  <c r="AB1643" i="5"/>
  <c r="AB1658" i="5"/>
  <c r="S1658" i="5"/>
  <c r="AB1675" i="5"/>
  <c r="AB1690" i="5"/>
  <c r="S1690" i="5"/>
  <c r="AB1707" i="5"/>
  <c r="AB1722" i="5"/>
  <c r="S1722"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H1758" i="5"/>
  <c r="AB1763" i="5"/>
  <c r="AB1768" i="5"/>
  <c r="S1820"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20" i="5"/>
  <c r="J1820" i="5"/>
  <c r="I1820" i="5"/>
  <c r="H1820" i="5"/>
  <c r="F1820" i="5"/>
  <c r="AB1839" i="5"/>
  <c r="AB1845" i="5"/>
  <c r="S1845" i="5"/>
  <c r="AB1849" i="5"/>
  <c r="S1849" i="5"/>
  <c r="AB1894" i="5"/>
  <c r="S1894" i="5"/>
  <c r="S1812" i="5"/>
  <c r="S1816" i="5"/>
  <c r="R1836" i="5"/>
  <c r="AB1865" i="5"/>
  <c r="S1865" i="5"/>
  <c r="R1907" i="5"/>
  <c r="H1907" i="5"/>
  <c r="J1907" i="5"/>
  <c r="I1907" i="5"/>
  <c r="F1907" i="5"/>
  <c r="R1923" i="5"/>
  <c r="J1923" i="5"/>
  <c r="H1923" i="5"/>
  <c r="I1923" i="5"/>
  <c r="F1923" i="5"/>
  <c r="AB1957" i="5"/>
  <c r="S1957" i="5"/>
  <c r="S2138" i="5"/>
  <c r="AB2138" i="5"/>
  <c r="AB1828" i="5"/>
  <c r="S1840" i="5"/>
  <c r="AB1840" i="5"/>
  <c r="R1842" i="5"/>
  <c r="AB1857" i="5"/>
  <c r="S1857" i="5"/>
  <c r="AB1861" i="5"/>
  <c r="S1861" i="5"/>
  <c r="AB1922" i="5"/>
  <c r="S1922" i="5"/>
  <c r="AB1950" i="5"/>
  <c r="S1950" i="5"/>
  <c r="AB2009" i="5"/>
  <c r="S2009"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AB1826" i="5"/>
  <c r="R1843" i="5"/>
  <c r="J1843" i="5"/>
  <c r="R1851" i="5"/>
  <c r="J1851" i="5"/>
  <c r="H1851" i="5"/>
  <c r="AB1854" i="5"/>
  <c r="S1856" i="5"/>
  <c r="AB1918" i="5"/>
  <c r="S1918" i="5"/>
  <c r="AB2034" i="5"/>
  <c r="AB2083" i="5"/>
  <c r="S2083" i="5"/>
  <c r="S1813" i="5"/>
  <c r="AB1824" i="5"/>
  <c r="F1836" i="5"/>
  <c r="R1838" i="5"/>
  <c r="I1838" i="5"/>
  <c r="H1838" i="5"/>
  <c r="AB1853" i="5"/>
  <c r="S1853" i="5"/>
  <c r="AB1870"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H1836" i="5"/>
  <c r="F1843" i="5"/>
  <c r="AB1866" i="5"/>
  <c r="AB1914" i="5"/>
  <c r="S1914" i="5"/>
  <c r="S1941" i="5"/>
  <c r="R1963" i="5"/>
  <c r="J1963" i="5"/>
  <c r="I1963" i="5"/>
  <c r="H1963" i="5"/>
  <c r="F1963" i="5"/>
  <c r="AB1989" i="5"/>
  <c r="S1989" i="5"/>
  <c r="R2097" i="5"/>
  <c r="J2097" i="5"/>
  <c r="H2097" i="5"/>
  <c r="F2097" i="5"/>
  <c r="F2166" i="5"/>
  <c r="R2166" i="5"/>
  <c r="J2166" i="5"/>
  <c r="I2166" i="5"/>
  <c r="H2166" i="5"/>
  <c r="S1876" i="5"/>
  <c r="I1878" i="5"/>
  <c r="F1878" i="5"/>
  <c r="S1884" i="5"/>
  <c r="I1886" i="5"/>
  <c r="F1886" i="5"/>
  <c r="S1892" i="5"/>
  <c r="I1894" i="5"/>
  <c r="F1894" i="5"/>
  <c r="S1900" i="5"/>
  <c r="I1902" i="5"/>
  <c r="F1902" i="5"/>
  <c r="J1908" i="5"/>
  <c r="J1916" i="5"/>
  <c r="S1933" i="5"/>
  <c r="AB1942" i="5"/>
  <c r="AB1965" i="5"/>
  <c r="S1965" i="5"/>
  <c r="AB1978" i="5"/>
  <c r="AB1997" i="5"/>
  <c r="S1997" i="5"/>
  <c r="AB2010" i="5"/>
  <c r="AB2029" i="5"/>
  <c r="S2029" i="5"/>
  <c r="AB2042"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51" i="5"/>
  <c r="I2251" i="5"/>
  <c r="H2251" i="5"/>
  <c r="R2251" i="5"/>
  <c r="F2251" i="5"/>
  <c r="S1860" i="5"/>
  <c r="S1864" i="5"/>
  <c r="S1868" i="5"/>
  <c r="S1872" i="5"/>
  <c r="F1873" i="5"/>
  <c r="AB1881" i="5"/>
  <c r="AB1889" i="5"/>
  <c r="AB1897" i="5"/>
  <c r="AB1905" i="5"/>
  <c r="AB1908" i="5"/>
  <c r="AB1912" i="5"/>
  <c r="AB1916" i="5"/>
  <c r="AB1920" i="5"/>
  <c r="S1925" i="5"/>
  <c r="AB1945" i="5"/>
  <c r="AB1973" i="5"/>
  <c r="S1973" i="5"/>
  <c r="AB2005" i="5"/>
  <c r="S2005" i="5"/>
  <c r="AB2037" i="5"/>
  <c r="S2037" i="5"/>
  <c r="R2149" i="5"/>
  <c r="J2149" i="5"/>
  <c r="I2149" i="5"/>
  <c r="H2149" i="5"/>
  <c r="F2149" i="5"/>
  <c r="AB1876" i="5"/>
  <c r="H1878" i="5"/>
  <c r="F1881" i="5"/>
  <c r="F1884" i="5"/>
  <c r="AB1884" i="5"/>
  <c r="H1886" i="5"/>
  <c r="F1889" i="5"/>
  <c r="F1892" i="5"/>
  <c r="AB1892" i="5"/>
  <c r="H1894" i="5"/>
  <c r="F1897" i="5"/>
  <c r="AB1900" i="5"/>
  <c r="H1902" i="5"/>
  <c r="F1905" i="5"/>
  <c r="F1908" i="5"/>
  <c r="F1916"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105" i="5"/>
  <c r="J2105" i="5"/>
  <c r="H2105" i="5"/>
  <c r="F2105" i="5"/>
  <c r="AB2148" i="5"/>
  <c r="H1873" i="5"/>
  <c r="I1874" i="5"/>
  <c r="F1874" i="5"/>
  <c r="J1878" i="5"/>
  <c r="H1881" i="5"/>
  <c r="I1882" i="5"/>
  <c r="F1882" i="5"/>
  <c r="J1886" i="5"/>
  <c r="H1889" i="5"/>
  <c r="I1890" i="5"/>
  <c r="F1890" i="5"/>
  <c r="J1894" i="5"/>
  <c r="H1897" i="5"/>
  <c r="I1898" i="5"/>
  <c r="F1898" i="5"/>
  <c r="J1902" i="5"/>
  <c r="H1905" i="5"/>
  <c r="I1906" i="5"/>
  <c r="F1906" i="5"/>
  <c r="S1949" i="5"/>
  <c r="AB1981" i="5"/>
  <c r="S1981" i="5"/>
  <c r="AB2013" i="5"/>
  <c r="S2013" i="5"/>
  <c r="AB2045" i="5"/>
  <c r="S2045" i="5"/>
  <c r="AB2115" i="5"/>
  <c r="S2115" i="5"/>
  <c r="AB2118" i="5"/>
  <c r="S2118" i="5"/>
  <c r="AB2175" i="5"/>
  <c r="S2175" i="5"/>
  <c r="X1874" i="5"/>
  <c r="AB1874" i="5"/>
  <c r="R1878" i="5"/>
  <c r="AB1882" i="5"/>
  <c r="H1884" i="5"/>
  <c r="R1886" i="5"/>
  <c r="AB1890" i="5"/>
  <c r="H1892" i="5"/>
  <c r="R1894" i="5"/>
  <c r="R1902" i="5"/>
  <c r="H1908" i="5"/>
  <c r="AB1909" i="5"/>
  <c r="AB1913" i="5"/>
  <c r="H1916" i="5"/>
  <c r="AB1917"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AB2082" i="5"/>
  <c r="S2082" i="5"/>
  <c r="R2093" i="5"/>
  <c r="J2093" i="5"/>
  <c r="H2093" i="5"/>
  <c r="F2093" i="5"/>
  <c r="R2109" i="5"/>
  <c r="J2109" i="5"/>
  <c r="H2109" i="5"/>
  <c r="F2109" i="5"/>
  <c r="S2142" i="5"/>
  <c r="AB2142" i="5"/>
  <c r="J1956" i="5"/>
  <c r="J1964" i="5"/>
  <c r="J1972" i="5"/>
  <c r="J1980" i="5"/>
  <c r="J1988" i="5"/>
  <c r="J1996" i="5"/>
  <c r="J2000" i="5"/>
  <c r="J2004" i="5"/>
  <c r="J2012" i="5"/>
  <c r="J2020" i="5"/>
  <c r="J2028" i="5"/>
  <c r="J2036" i="5"/>
  <c r="H2053" i="5"/>
  <c r="S2055" i="5"/>
  <c r="S2057" i="5"/>
  <c r="H2061" i="5"/>
  <c r="S2063" i="5"/>
  <c r="S2065" i="5"/>
  <c r="S2071" i="5"/>
  <c r="S2073" i="5"/>
  <c r="AB2079" i="5"/>
  <c r="R2121" i="5"/>
  <c r="J2121" i="5"/>
  <c r="I2121" i="5"/>
  <c r="H2121" i="5"/>
  <c r="F2121" i="5"/>
  <c r="AB2182" i="5"/>
  <c r="S2182" i="5"/>
  <c r="J2212" i="5"/>
  <c r="R2212" i="5"/>
  <c r="I2212" i="5"/>
  <c r="H2212" i="5"/>
  <c r="F2212" i="5"/>
  <c r="J2220" i="5"/>
  <c r="R2220" i="5"/>
  <c r="I2220" i="5"/>
  <c r="H2220" i="5"/>
  <c r="F2220" i="5"/>
  <c r="R1956" i="5"/>
  <c r="R1964" i="5"/>
  <c r="R1972" i="5"/>
  <c r="R1980" i="5"/>
  <c r="R1988" i="5"/>
  <c r="R1996" i="5"/>
  <c r="R2000" i="5"/>
  <c r="R2004" i="5"/>
  <c r="R2020" i="5"/>
  <c r="R2028" i="5"/>
  <c r="R2036" i="5"/>
  <c r="I2053" i="5"/>
  <c r="I2061"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67"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AB2234" i="5"/>
  <c r="AB2276" i="5"/>
  <c r="S2276" i="5"/>
  <c r="R2285" i="5"/>
  <c r="J2285" i="5"/>
  <c r="I2285" i="5"/>
  <c r="H2285" i="5"/>
  <c r="F2285" i="5"/>
  <c r="J2177" i="5"/>
  <c r="J2185" i="5"/>
  <c r="J2189" i="5"/>
  <c r="AB2199" i="5"/>
  <c r="AB2207" i="5"/>
  <c r="AB2215" i="5"/>
  <c r="AB2223" i="5"/>
  <c r="AB2228" i="5"/>
  <c r="AB2251" i="5"/>
  <c r="AB2262" i="5"/>
  <c r="AB2303" i="5"/>
  <c r="S2303" i="5"/>
  <c r="J2354" i="5"/>
  <c r="R2354" i="5"/>
  <c r="I2354" i="5"/>
  <c r="H2354" i="5"/>
  <c r="F2354" i="5"/>
  <c r="R2177" i="5"/>
  <c r="R2185" i="5"/>
  <c r="R2189" i="5"/>
  <c r="S2192" i="5"/>
  <c r="S2200" i="5"/>
  <c r="S2208" i="5"/>
  <c r="S2216" i="5"/>
  <c r="S2229" i="5"/>
  <c r="R2236" i="5"/>
  <c r="J2236" i="5"/>
  <c r="I2236" i="5"/>
  <c r="AB2247" i="5"/>
  <c r="F2252" i="5"/>
  <c r="AB2258" i="5"/>
  <c r="I2286" i="5"/>
  <c r="F2291" i="5"/>
  <c r="R2291" i="5"/>
  <c r="J2291" i="5"/>
  <c r="I2291" i="5"/>
  <c r="J2307" i="5"/>
  <c r="F2307" i="5"/>
  <c r="I2307" i="5"/>
  <c r="H2307" i="5"/>
  <c r="R2322" i="5"/>
  <c r="F2322" i="5"/>
  <c r="J2322" i="5"/>
  <c r="I2322" i="5"/>
  <c r="H2322" i="5"/>
  <c r="R2349" i="5"/>
  <c r="J2349" i="5"/>
  <c r="I2349" i="5"/>
  <c r="H2349" i="5"/>
  <c r="F2349" i="5"/>
  <c r="F2194" i="5"/>
  <c r="R2194" i="5"/>
  <c r="F2202" i="5"/>
  <c r="R2202" i="5"/>
  <c r="F2210" i="5"/>
  <c r="R2210" i="5"/>
  <c r="F2218" i="5"/>
  <c r="R2218" i="5"/>
  <c r="AB2224" i="5"/>
  <c r="I2225" i="5"/>
  <c r="AB2231" i="5"/>
  <c r="AB2243" i="5"/>
  <c r="AB2254" i="5"/>
  <c r="R2260" i="5"/>
  <c r="J2260" i="5"/>
  <c r="I2260" i="5"/>
  <c r="AB2269" i="5"/>
  <c r="AB2285" i="5"/>
  <c r="F2299" i="5"/>
  <c r="R2299" i="5"/>
  <c r="J2299" i="5"/>
  <c r="I2299" i="5"/>
  <c r="R2307" i="5"/>
  <c r="S2225" i="5"/>
  <c r="AB2239" i="5"/>
  <c r="AB2250" i="5"/>
  <c r="R2286" i="5"/>
  <c r="H2286" i="5"/>
  <c r="F2286" i="5"/>
  <c r="J2317" i="5"/>
  <c r="AB2344" i="5"/>
  <c r="S2344" i="5"/>
  <c r="AB2384" i="5"/>
  <c r="S2384" i="5"/>
  <c r="AB2195" i="5"/>
  <c r="AB2203" i="5"/>
  <c r="AB2211" i="5"/>
  <c r="AB2219" i="5"/>
  <c r="AB2230" i="5"/>
  <c r="S2233" i="5"/>
  <c r="AB2235" i="5"/>
  <c r="AB2246" i="5"/>
  <c r="R2252" i="5"/>
  <c r="J2252" i="5"/>
  <c r="I2252" i="5"/>
  <c r="AB2267" i="5"/>
  <c r="AB2311" i="5"/>
  <c r="S2311" i="5"/>
  <c r="R2341" i="5"/>
  <c r="J2341" i="5"/>
  <c r="I2341" i="5"/>
  <c r="F2341" i="5"/>
  <c r="H2341" i="5"/>
  <c r="J2348" i="5"/>
  <c r="I2348" i="5"/>
  <c r="H2348" i="5"/>
  <c r="R2348" i="5"/>
  <c r="F2348" i="5"/>
  <c r="AB2263" i="5"/>
  <c r="R2277" i="5"/>
  <c r="J2277" i="5"/>
  <c r="H2277" i="5"/>
  <c r="S2304" i="5"/>
  <c r="I2320" i="5"/>
  <c r="H2320" i="5"/>
  <c r="F2320" i="5"/>
  <c r="R2320" i="5"/>
  <c r="J2320" i="5"/>
  <c r="I2229" i="5"/>
  <c r="I2233" i="5"/>
  <c r="I2237" i="5"/>
  <c r="J2273" i="5"/>
  <c r="AB2278" i="5"/>
  <c r="H2282"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AB2365" i="5"/>
  <c r="AB2373" i="5"/>
  <c r="R2388" i="5"/>
  <c r="R2401" i="5"/>
  <c r="J2401" i="5"/>
  <c r="I2401" i="5"/>
  <c r="H2401" i="5"/>
  <c r="F2401"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76" i="5"/>
  <c r="I2476" i="5"/>
  <c r="R2476" i="5"/>
  <c r="H2476" i="5"/>
  <c r="F2476" i="5"/>
  <c r="AB2487" i="5"/>
  <c r="S2487" i="5"/>
  <c r="S2496" i="5"/>
  <c r="F2382" i="5"/>
  <c r="F2390" i="5"/>
  <c r="AB2432"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S2493" i="5"/>
  <c r="S2410" i="5"/>
  <c r="S2414" i="5"/>
  <c r="S2418" i="5"/>
  <c r="S2422" i="5"/>
  <c r="S2426" i="5"/>
  <c r="S2430" i="5"/>
  <c r="F2438" i="5"/>
  <c r="R2438" i="5"/>
  <c r="J2438" i="5"/>
  <c r="AB2449" i="5"/>
  <c r="H2451" i="5"/>
  <c r="R2451" i="5"/>
  <c r="J2451" i="5"/>
  <c r="I2451" i="5"/>
  <c r="R2457" i="5"/>
  <c r="I2457" i="5"/>
  <c r="H2457" i="5"/>
  <c r="F2457" i="5"/>
  <c r="AB2478" i="5"/>
  <c r="S2478" i="5"/>
  <c r="AB2481" i="5"/>
  <c r="F2493" i="5"/>
  <c r="R2493" i="5"/>
  <c r="J2493" i="5"/>
  <c r="I2493" i="5"/>
  <c r="H2493" i="5"/>
  <c r="S2497" i="5"/>
  <c r="F22" i="6"/>
  <c r="B22" i="6"/>
  <c r="F27" i="6"/>
  <c r="F32" i="6" s="1"/>
  <c r="F2442" i="5"/>
  <c r="J2442" i="5"/>
  <c r="I2442" i="5"/>
  <c r="H2442" i="5"/>
  <c r="AB2460" i="5"/>
  <c r="F2497" i="5"/>
  <c r="R2497" i="5"/>
  <c r="J2497" i="5"/>
  <c r="I2497" i="5"/>
  <c r="H2497" i="5"/>
  <c r="S2501" i="5"/>
  <c r="F64" i="6"/>
  <c r="G5" i="6"/>
  <c r="H5" i="6" s="1"/>
  <c r="D5" i="6" s="1"/>
  <c r="H6" i="6"/>
  <c r="S2476" i="5"/>
  <c r="AB2486" i="5"/>
  <c r="S2486" i="5"/>
  <c r="S2489" i="5"/>
  <c r="F2501" i="5"/>
  <c r="R2501" i="5"/>
  <c r="J2501" i="5"/>
  <c r="I2501" i="5"/>
  <c r="H2501" i="5"/>
  <c r="AB2433" i="5"/>
  <c r="H2438" i="5"/>
  <c r="I2453" i="5"/>
  <c r="H2453" i="5"/>
  <c r="F2453" i="5"/>
  <c r="F2462" i="5"/>
  <c r="R2462" i="5"/>
  <c r="J2462" i="5"/>
  <c r="I2462" i="5"/>
  <c r="H2462" i="5"/>
  <c r="R2465" i="5"/>
  <c r="I2465" i="5"/>
  <c r="H2465" i="5"/>
  <c r="F2465"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s="1"/>
  <c r="B20" i="6"/>
  <c r="B50" i="6" s="1"/>
  <c r="G5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AB2491" i="5"/>
  <c r="F2481" i="5"/>
  <c r="R2492" i="5"/>
  <c r="J2492" i="5"/>
  <c r="S2504" i="5"/>
  <c r="S2477" i="5"/>
  <c r="AB2482" i="5"/>
  <c r="B21" i="6"/>
  <c r="B26" i="6" s="1"/>
  <c r="G26" i="6" s="1"/>
  <c r="G16" i="6"/>
  <c r="H16" i="6" s="1"/>
  <c r="D16" i="6" s="1"/>
  <c r="B19" i="6"/>
  <c r="A38" i="2"/>
  <c r="J4" i="5"/>
  <c r="B41" i="4"/>
  <c r="B53" i="4" s="1"/>
  <c r="A37"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R2165" i="5"/>
  <c r="J2069" i="5"/>
  <c r="I2069" i="5"/>
  <c r="I987" i="5"/>
  <c r="H650" i="5"/>
  <c r="R2044" i="5"/>
  <c r="F290" i="5"/>
  <c r="H987" i="5"/>
  <c r="R987" i="5"/>
  <c r="R2069" i="5"/>
  <c r="H2069" i="5"/>
  <c r="I678" i="5"/>
  <c r="H678" i="5"/>
  <c r="J987" i="5"/>
  <c r="S606" i="5"/>
  <c r="S610" i="5"/>
  <c r="X363" i="5"/>
  <c r="S598" i="5"/>
  <c r="X323" i="5"/>
  <c r="X326" i="5"/>
  <c r="X555" i="5"/>
  <c r="X535" i="5"/>
  <c r="S532" i="5"/>
  <c r="S356" i="5"/>
  <c r="X134" i="5"/>
  <c r="X34" i="5"/>
  <c r="S343" i="5"/>
  <c r="X335" i="5"/>
  <c r="X202" i="5"/>
  <c r="X315" i="5"/>
  <c r="S315" i="5"/>
  <c r="S357" i="5"/>
  <c r="X383" i="5"/>
  <c r="S383" i="5"/>
  <c r="X250" i="5"/>
  <c r="B32" i="6"/>
  <c r="G32" i="6" s="1"/>
  <c r="R983" i="5"/>
  <c r="R872" i="5"/>
  <c r="I851" i="5"/>
  <c r="I1859" i="5"/>
  <c r="F1577" i="5"/>
  <c r="H1339" i="5"/>
  <c r="I1224" i="5"/>
  <c r="J775" i="5"/>
  <c r="F678" i="5"/>
  <c r="J2284" i="5"/>
  <c r="J1339" i="5"/>
  <c r="F967" i="5"/>
  <c r="J678" i="5"/>
  <c r="J265" i="5"/>
  <c r="F2189"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I1526" i="5"/>
  <c r="H1673" i="5"/>
  <c r="R2318" i="5"/>
  <c r="H2043" i="5"/>
  <c r="J1633" i="5"/>
  <c r="F1051" i="5"/>
  <c r="J115" i="5"/>
  <c r="F115" i="5"/>
  <c r="I115" i="5"/>
  <c r="F265" i="5"/>
  <c r="F672" i="5"/>
  <c r="R115" i="5"/>
  <c r="R1724" i="5"/>
  <c r="J1224" i="5"/>
  <c r="J696" i="5"/>
  <c r="I1325" i="5"/>
  <c r="F1681" i="5"/>
  <c r="H1700" i="5"/>
  <c r="F1313" i="5"/>
  <c r="F2293" i="5"/>
  <c r="I1700" i="5"/>
  <c r="F1609" i="5"/>
  <c r="I1681" i="5"/>
  <c r="I1313" i="5"/>
  <c r="H1681" i="5"/>
  <c r="H2293" i="5"/>
  <c r="J1700" i="5"/>
  <c r="J1609" i="5"/>
  <c r="R1313" i="5"/>
  <c r="H1313" i="5"/>
  <c r="R762" i="5"/>
  <c r="I2293" i="5"/>
  <c r="R1697" i="5"/>
  <c r="J1693" i="5"/>
  <c r="R1609" i="5"/>
  <c r="F1224" i="5"/>
  <c r="H648" i="5"/>
  <c r="R419" i="5"/>
  <c r="R2293" i="5"/>
  <c r="R1693" i="5"/>
  <c r="H1724" i="5"/>
  <c r="H1224" i="5"/>
  <c r="I696" i="5"/>
  <c r="H696" i="5"/>
  <c r="J419" i="5"/>
  <c r="H2289" i="5"/>
  <c r="I1724" i="5"/>
  <c r="H1325" i="5"/>
  <c r="R1224" i="5"/>
  <c r="I648" i="5"/>
  <c r="H419" i="5"/>
  <c r="J1641" i="5"/>
  <c r="I1508" i="5"/>
  <c r="H1222" i="5"/>
  <c r="I1110" i="5"/>
  <c r="I1140" i="5"/>
  <c r="I1233" i="5"/>
  <c r="H1859" i="5"/>
  <c r="I1754" i="5"/>
  <c r="R1641" i="5"/>
  <c r="J1110" i="5"/>
  <c r="I632" i="5"/>
  <c r="R1233" i="5"/>
  <c r="R2310" i="5"/>
  <c r="J1859" i="5"/>
  <c r="R1644" i="5"/>
  <c r="R1253" i="5"/>
  <c r="H1253" i="5"/>
  <c r="H1233" i="5"/>
  <c r="I596" i="5"/>
  <c r="R447" i="5"/>
  <c r="F2092" i="5"/>
  <c r="R1859" i="5"/>
  <c r="H415" i="5"/>
  <c r="H395" i="5"/>
  <c r="F1859" i="5"/>
  <c r="R1086" i="5"/>
  <c r="I836" i="5"/>
  <c r="H596" i="5"/>
  <c r="R415" i="5"/>
  <c r="J447" i="5"/>
  <c r="J395" i="5"/>
  <c r="J2164" i="5"/>
  <c r="R1653" i="5"/>
  <c r="J1653" i="5"/>
  <c r="F1508" i="5"/>
  <c r="F1222" i="5"/>
  <c r="H1297" i="5"/>
  <c r="F836" i="5"/>
  <c r="R836" i="5"/>
  <c r="R395" i="5"/>
  <c r="I496" i="5"/>
  <c r="F1233" i="5"/>
  <c r="J1725" i="5"/>
  <c r="H1716" i="5"/>
  <c r="F1403" i="5"/>
  <c r="I1095" i="5"/>
  <c r="X971" i="5"/>
  <c r="R808" i="5"/>
  <c r="J239" i="5"/>
  <c r="J2133" i="5"/>
  <c r="J2161" i="5"/>
  <c r="I1716" i="5"/>
  <c r="H1426" i="5"/>
  <c r="H1329" i="5"/>
  <c r="I608" i="5"/>
  <c r="F808" i="5"/>
  <c r="J314" i="5"/>
  <c r="H239" i="5"/>
  <c r="R2133" i="5"/>
  <c r="R2161" i="5"/>
  <c r="J1716" i="5"/>
  <c r="X1403" i="5"/>
  <c r="R1067" i="5"/>
  <c r="J1145" i="5"/>
  <c r="H883" i="5"/>
  <c r="H447" i="5"/>
  <c r="I808" i="5"/>
  <c r="F175" i="5"/>
  <c r="H1900" i="5"/>
  <c r="R1716" i="5"/>
  <c r="H1684" i="5"/>
  <c r="R1285" i="5"/>
  <c r="F1308" i="5"/>
  <c r="F883" i="5"/>
  <c r="I1403" i="5"/>
  <c r="I1684" i="5"/>
  <c r="I1123" i="5"/>
  <c r="I1067" i="5"/>
  <c r="I883" i="5"/>
  <c r="F314" i="5"/>
  <c r="R883" i="5"/>
  <c r="F1900" i="5"/>
  <c r="R1725" i="5"/>
  <c r="R1684" i="5"/>
  <c r="J1308" i="5"/>
  <c r="J2181" i="5"/>
  <c r="H2164" i="5"/>
  <c r="J1668" i="5"/>
  <c r="R1660" i="5"/>
  <c r="H1652" i="5"/>
  <c r="I1644" i="5"/>
  <c r="H942" i="5"/>
  <c r="I720" i="5"/>
  <c r="R2181" i="5"/>
  <c r="I2164" i="5"/>
  <c r="R1668" i="5"/>
  <c r="F1708" i="5"/>
  <c r="I1652" i="5"/>
  <c r="J1644" i="5"/>
  <c r="H391" i="5"/>
  <c r="J720" i="5"/>
  <c r="J2454" i="5"/>
  <c r="R2164" i="5"/>
  <c r="I2043" i="5"/>
  <c r="R1657" i="5"/>
  <c r="R1652" i="5"/>
  <c r="H1708" i="5"/>
  <c r="I942" i="5"/>
  <c r="H767" i="5"/>
  <c r="J680" i="5"/>
  <c r="H720" i="5"/>
  <c r="I680" i="5"/>
  <c r="R391" i="5"/>
  <c r="F2012" i="5"/>
  <c r="R2454" i="5"/>
  <c r="J2043" i="5"/>
  <c r="H2092" i="5"/>
  <c r="I1708" i="5"/>
  <c r="R942" i="5"/>
  <c r="I767" i="5"/>
  <c r="R720" i="5"/>
  <c r="F2253" i="5"/>
  <c r="J2197" i="5"/>
  <c r="R2012" i="5"/>
  <c r="R2043" i="5"/>
  <c r="I2092" i="5"/>
  <c r="H1660" i="5"/>
  <c r="F1644" i="5"/>
  <c r="F1668" i="5"/>
  <c r="J1708" i="5"/>
  <c r="J767" i="5"/>
  <c r="H600" i="5"/>
  <c r="R2197" i="5"/>
  <c r="J2092" i="5"/>
  <c r="J1657" i="5"/>
  <c r="H1668" i="5"/>
  <c r="I1660" i="5"/>
  <c r="R1708" i="5"/>
  <c r="J644" i="5"/>
  <c r="I1668" i="5"/>
  <c r="J1660" i="5"/>
  <c r="H680" i="5"/>
  <c r="F680" i="5"/>
  <c r="I2116" i="5"/>
  <c r="R1774" i="5"/>
  <c r="R1140" i="5"/>
  <c r="H869" i="5"/>
  <c r="R754" i="5"/>
  <c r="J439" i="5"/>
  <c r="J411" i="5"/>
  <c r="J293" i="5"/>
  <c r="H277" i="5"/>
  <c r="J2116" i="5"/>
  <c r="H1774" i="5"/>
  <c r="H1811" i="5"/>
  <c r="R979" i="5"/>
  <c r="F852" i="5"/>
  <c r="F817" i="5"/>
  <c r="I580" i="5"/>
  <c r="H293" i="5"/>
  <c r="R2116" i="5"/>
  <c r="I1811" i="5"/>
  <c r="F1774" i="5"/>
  <c r="X730" i="5"/>
  <c r="J869" i="5"/>
  <c r="R580" i="5"/>
  <c r="F1842" i="5"/>
  <c r="J1811" i="5"/>
  <c r="H1140" i="5"/>
  <c r="R1292" i="5"/>
  <c r="I888" i="5"/>
  <c r="F738" i="5"/>
  <c r="H580" i="5"/>
  <c r="J277" i="5"/>
  <c r="H1086" i="5"/>
  <c r="R869" i="5"/>
  <c r="J592" i="5"/>
  <c r="I87" i="5"/>
  <c r="I2417" i="5"/>
  <c r="H1842" i="5"/>
  <c r="X1811" i="5"/>
  <c r="H1317" i="5"/>
  <c r="I979" i="5"/>
  <c r="F888" i="5"/>
  <c r="R730" i="5"/>
  <c r="F524" i="5"/>
  <c r="F1140" i="5"/>
  <c r="J580" i="5"/>
  <c r="I1842" i="5"/>
  <c r="R1811" i="5"/>
  <c r="R1317" i="5"/>
  <c r="I1086" i="5"/>
  <c r="I869" i="5"/>
  <c r="H730" i="5"/>
  <c r="H592" i="5"/>
  <c r="R411" i="5"/>
  <c r="H439" i="5"/>
  <c r="H411" i="5"/>
  <c r="I277" i="5"/>
  <c r="I730" i="5"/>
  <c r="F87" i="5"/>
  <c r="R87" i="5"/>
  <c r="J1842" i="5"/>
  <c r="J1086" i="5"/>
  <c r="I524" i="5"/>
  <c r="R439" i="5"/>
  <c r="I293" i="5"/>
  <c r="J87" i="5"/>
  <c r="B30" i="6"/>
  <c r="G30" i="6"/>
  <c r="J306" i="5"/>
  <c r="J2417" i="5"/>
  <c r="F1876" i="5"/>
  <c r="R1770" i="5"/>
  <c r="R1700" i="5"/>
  <c r="F1126" i="5"/>
  <c r="F875" i="5"/>
  <c r="R888" i="5"/>
  <c r="F783" i="5"/>
  <c r="R757" i="5"/>
  <c r="I588" i="5"/>
  <c r="R431" i="5"/>
  <c r="J435" i="5"/>
  <c r="F102" i="5"/>
  <c r="H2012" i="5"/>
  <c r="F640" i="5"/>
  <c r="J207" i="5"/>
  <c r="F2197" i="5"/>
  <c r="R2417" i="5"/>
  <c r="H2409" i="5"/>
  <c r="H2011" i="5"/>
  <c r="J1876" i="5"/>
  <c r="J1669" i="5"/>
  <c r="F1700" i="5"/>
  <c r="R1003" i="5"/>
  <c r="I974" i="5"/>
  <c r="H1138" i="5"/>
  <c r="H875" i="5"/>
  <c r="H783" i="5"/>
  <c r="I757" i="5"/>
  <c r="I640" i="5"/>
  <c r="H644" i="5"/>
  <c r="H435" i="5"/>
  <c r="F334" i="5"/>
  <c r="J2397" i="5"/>
  <c r="I2012" i="5"/>
  <c r="J640" i="5"/>
  <c r="I2197" i="5"/>
  <c r="I2409" i="5"/>
  <c r="F2325" i="5"/>
  <c r="I2011" i="5"/>
  <c r="F1770" i="5"/>
  <c r="I1494" i="5"/>
  <c r="F1352" i="5"/>
  <c r="F1292" i="5"/>
  <c r="J974" i="5"/>
  <c r="J875" i="5"/>
  <c r="I783" i="5"/>
  <c r="I749" i="5"/>
  <c r="J757" i="5"/>
  <c r="I556" i="5"/>
  <c r="J431" i="5"/>
  <c r="I334" i="5"/>
  <c r="J281" i="5"/>
  <c r="H281" i="5"/>
  <c r="R194" i="5"/>
  <c r="R215" i="5"/>
  <c r="J2409" i="5"/>
  <c r="H2301" i="5"/>
  <c r="H2100" i="5"/>
  <c r="J2011" i="5"/>
  <c r="H1801" i="5"/>
  <c r="H1867" i="5"/>
  <c r="F1494" i="5"/>
  <c r="J1494" i="5"/>
  <c r="I1003" i="5"/>
  <c r="H1352" i="5"/>
  <c r="R974" i="5"/>
  <c r="I1074" i="5"/>
  <c r="I875" i="5"/>
  <c r="J783" i="5"/>
  <c r="J749" i="5"/>
  <c r="R334" i="5"/>
  <c r="F306" i="5"/>
  <c r="I1801" i="5"/>
  <c r="X1494"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I2100" i="5"/>
  <c r="R2035" i="5"/>
  <c r="I1867" i="5"/>
  <c r="I1145" i="5"/>
  <c r="J1074" i="5"/>
  <c r="R794" i="5"/>
  <c r="I634" i="5"/>
  <c r="H670" i="5"/>
  <c r="F1940" i="5"/>
  <c r="F2289" i="5"/>
  <c r="F2154" i="5"/>
  <c r="J2100" i="5"/>
  <c r="J1940" i="5"/>
  <c r="J1867" i="5"/>
  <c r="I1761" i="5"/>
  <c r="F1193" i="5"/>
  <c r="R1115" i="5"/>
  <c r="I1035" i="5"/>
  <c r="F1304" i="5"/>
  <c r="R1074" i="5"/>
  <c r="F814" i="5"/>
  <c r="J814" i="5"/>
  <c r="F243" i="5"/>
  <c r="F592" i="5"/>
  <c r="R592" i="5"/>
  <c r="I2386" i="5"/>
  <c r="H2405" i="5"/>
  <c r="H2180" i="5"/>
  <c r="R2100" i="5"/>
  <c r="R1940" i="5"/>
  <c r="R1867" i="5"/>
  <c r="J1193" i="5"/>
  <c r="F1145" i="5"/>
  <c r="F867" i="5"/>
  <c r="J303" i="5"/>
  <c r="H1940" i="5"/>
  <c r="H243" i="5"/>
  <c r="J2405" i="5"/>
  <c r="I2180" i="5"/>
  <c r="I1786" i="5"/>
  <c r="I1131" i="5"/>
  <c r="I1115" i="5"/>
  <c r="I1304" i="5"/>
  <c r="R1145" i="5"/>
  <c r="H634" i="5"/>
  <c r="R423" i="5"/>
  <c r="I2289" i="5"/>
  <c r="J1435" i="5"/>
  <c r="I1435" i="5"/>
  <c r="H1435" i="5"/>
  <c r="R2405" i="5"/>
  <c r="H2386" i="5"/>
  <c r="J2180" i="5"/>
  <c r="J1786" i="5"/>
  <c r="J1304" i="5"/>
  <c r="J423" i="5"/>
  <c r="R303" i="5"/>
  <c r="F330" i="5"/>
  <c r="H379" i="5"/>
  <c r="J330" i="5"/>
  <c r="F71" i="5"/>
  <c r="R71" i="5"/>
  <c r="F2381" i="5"/>
  <c r="J2386" i="5"/>
  <c r="R2180" i="5"/>
  <c r="F2100" i="5"/>
  <c r="H2035" i="5"/>
  <c r="F1867" i="5"/>
  <c r="R1786" i="5"/>
  <c r="R1131" i="5"/>
  <c r="R1304" i="5"/>
  <c r="I971" i="5"/>
  <c r="F1074" i="5"/>
  <c r="F971" i="5"/>
  <c r="I817" i="5"/>
  <c r="I330" i="5"/>
  <c r="J379" i="5"/>
  <c r="I303" i="5"/>
  <c r="H201" i="5"/>
  <c r="R2386" i="5"/>
  <c r="I2035" i="5"/>
  <c r="R971" i="5"/>
  <c r="H1145" i="5"/>
  <c r="H971" i="5"/>
  <c r="J817" i="5"/>
  <c r="R817" i="5"/>
  <c r="F303" i="5"/>
  <c r="I201" i="5"/>
  <c r="J71" i="5"/>
  <c r="I71" i="5"/>
  <c r="F201" i="5"/>
  <c r="R1055" i="5"/>
  <c r="I891" i="5"/>
  <c r="H867" i="5"/>
  <c r="R712" i="5"/>
  <c r="R427" i="5"/>
  <c r="J194" i="5"/>
  <c r="R608" i="5"/>
  <c r="J712" i="5"/>
  <c r="J2465"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F1697" i="5"/>
  <c r="I1697" i="5"/>
  <c r="H1697" i="5"/>
  <c r="I1713" i="5"/>
  <c r="H1713" i="5"/>
  <c r="F1713" i="5"/>
  <c r="J1508" i="5"/>
  <c r="R1508"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B37" i="6"/>
  <c r="G37" i="6"/>
  <c r="B42" i="6"/>
  <c r="G42" i="6" s="1"/>
  <c r="B40" i="6"/>
  <c r="G40" i="6" s="1"/>
  <c r="B35" i="6"/>
  <c r="G35" i="6" s="1"/>
  <c r="B39" i="6"/>
  <c r="G39" i="6" s="1"/>
  <c r="F24" i="6"/>
  <c r="F49" i="6" s="1"/>
  <c r="H49" i="6" s="1"/>
  <c r="D49" i="6" s="1"/>
  <c r="B44" i="6"/>
  <c r="G44" i="6" s="1"/>
  <c r="B49" i="6"/>
  <c r="G49" i="6"/>
  <c r="B34" i="6"/>
  <c r="G34" i="6"/>
  <c r="B29" i="6"/>
  <c r="G29" i="6"/>
  <c r="B24" i="6"/>
  <c r="G24" i="6"/>
  <c r="G19" i="6"/>
  <c r="H19" i="6"/>
  <c r="F2426" i="5"/>
  <c r="R2426" i="5"/>
  <c r="J2426" i="5"/>
  <c r="I2426" i="5"/>
  <c r="H2426" i="5"/>
  <c r="F2446" i="5"/>
  <c r="H2446" i="5"/>
  <c r="J2446" i="5"/>
  <c r="I2446" i="5"/>
  <c r="R2446" i="5"/>
  <c r="G22" i="6"/>
  <c r="H22" i="6" s="1"/>
  <c r="B47" i="6"/>
  <c r="G47" i="6"/>
  <c r="F2434" i="5"/>
  <c r="R2434" i="5"/>
  <c r="J2434" i="5"/>
  <c r="I2434" i="5"/>
  <c r="H2434" i="5"/>
  <c r="H2459" i="5"/>
  <c r="R2459" i="5"/>
  <c r="J2459" i="5"/>
  <c r="I2459" i="5"/>
  <c r="F2459" i="5"/>
  <c r="H2369" i="5"/>
  <c r="F2369" i="5"/>
  <c r="J2369" i="5"/>
  <c r="I2369" i="5"/>
  <c r="R2369" i="5"/>
  <c r="R2272" i="5"/>
  <c r="J2272" i="5"/>
  <c r="I2272" i="5"/>
  <c r="H2272" i="5"/>
  <c r="F2272"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67" i="5"/>
  <c r="J1667" i="5"/>
  <c r="I1667" i="5"/>
  <c r="H1667" i="5"/>
  <c r="F1667" i="5"/>
  <c r="I1825" i="5"/>
  <c r="R1825" i="5"/>
  <c r="J1825" i="5"/>
  <c r="H1825" i="5"/>
  <c r="F1825" i="5"/>
  <c r="J1413" i="5"/>
  <c r="I1413" i="5"/>
  <c r="H1413" i="5"/>
  <c r="R1413" i="5"/>
  <c r="F1413" i="5"/>
  <c r="R1346" i="5"/>
  <c r="I1346" i="5"/>
  <c r="H1346" i="5"/>
  <c r="J1346" i="5"/>
  <c r="F1346" i="5"/>
  <c r="H1476" i="5"/>
  <c r="F1476" i="5"/>
  <c r="J1476" i="5"/>
  <c r="I1476" i="5"/>
  <c r="R1476" i="5"/>
  <c r="F1394" i="5"/>
  <c r="R1394" i="5"/>
  <c r="I1394" i="5"/>
  <c r="H1394" i="5"/>
  <c r="J1394" i="5"/>
  <c r="R1604" i="5"/>
  <c r="J1604" i="5"/>
  <c r="I1604" i="5"/>
  <c r="H1604" i="5"/>
  <c r="F1604" i="5"/>
  <c r="R1392" i="5"/>
  <c r="J1392" i="5"/>
  <c r="F1392" i="5"/>
  <c r="I1392" i="5"/>
  <c r="H1392" i="5"/>
  <c r="R1584" i="5"/>
  <c r="J1584" i="5"/>
  <c r="I1584" i="5"/>
  <c r="H1584" i="5"/>
  <c r="F1584" i="5"/>
  <c r="J1445" i="5"/>
  <c r="H1445" i="5"/>
  <c r="I1445" i="5"/>
  <c r="F1445" i="5"/>
  <c r="R1445" i="5"/>
  <c r="R1517" i="5"/>
  <c r="J1517" i="5"/>
  <c r="H1517" i="5"/>
  <c r="I1517" i="5"/>
  <c r="F1517" i="5"/>
  <c r="J1244" i="5"/>
  <c r="I1244" i="5"/>
  <c r="R1244" i="5"/>
  <c r="H1244" i="5"/>
  <c r="F1244" i="5"/>
  <c r="J1477" i="5"/>
  <c r="H1477" i="5"/>
  <c r="I1477" i="5"/>
  <c r="F1477" i="5"/>
  <c r="R1477"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G20" i="6"/>
  <c r="D17" i="6"/>
  <c r="H2439" i="5"/>
  <c r="F2439" i="5"/>
  <c r="R2439" i="5"/>
  <c r="J2439" i="5"/>
  <c r="I2439" i="5"/>
  <c r="F2414" i="5"/>
  <c r="R2414" i="5"/>
  <c r="J2414" i="5"/>
  <c r="I2414" i="5"/>
  <c r="H2414" i="5"/>
  <c r="B27" i="6"/>
  <c r="G27" i="6" s="1"/>
  <c r="H27" i="6" s="1"/>
  <c r="D27" i="6" s="1"/>
  <c r="I2427" i="5"/>
  <c r="H2427" i="5"/>
  <c r="F2427" i="5"/>
  <c r="R2427" i="5"/>
  <c r="J2427" i="5"/>
  <c r="J2378" i="5"/>
  <c r="H2378" i="5"/>
  <c r="F2378" i="5"/>
  <c r="R2378" i="5"/>
  <c r="I2378" i="5"/>
  <c r="J2192" i="5"/>
  <c r="R2192" i="5"/>
  <c r="I2192" i="5"/>
  <c r="H2192" i="5"/>
  <c r="F2192" i="5"/>
  <c r="H2266" i="5"/>
  <c r="F2266" i="5"/>
  <c r="X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H2238" i="5"/>
  <c r="F2238" i="5"/>
  <c r="R2238" i="5"/>
  <c r="J2238" i="5"/>
  <c r="I2238" i="5"/>
  <c r="F2086" i="5"/>
  <c r="R2086" i="5"/>
  <c r="J2086" i="5"/>
  <c r="I2086" i="5"/>
  <c r="H2086" i="5"/>
  <c r="I2091" i="5"/>
  <c r="H2091" i="5"/>
  <c r="F2091" i="5"/>
  <c r="R2091" i="5"/>
  <c r="J2091" i="5"/>
  <c r="X2091"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I1934" i="5"/>
  <c r="H1934" i="5"/>
  <c r="F1934" i="5"/>
  <c r="J1934" i="5"/>
  <c r="R1934" i="5"/>
  <c r="R1966" i="5"/>
  <c r="J1966" i="5"/>
  <c r="I1966" i="5"/>
  <c r="H1966" i="5"/>
  <c r="F1966" i="5"/>
  <c r="I1861" i="5"/>
  <c r="H1861" i="5"/>
  <c r="F1861" i="5"/>
  <c r="R1861" i="5"/>
  <c r="J1861" i="5"/>
  <c r="R2034" i="5"/>
  <c r="J2034" i="5"/>
  <c r="I2034" i="5"/>
  <c r="H2034" i="5"/>
  <c r="F2034" i="5"/>
  <c r="R1819" i="5"/>
  <c r="F1819" i="5"/>
  <c r="J1819" i="5"/>
  <c r="I1819" i="5"/>
  <c r="H1819" i="5"/>
  <c r="H1803" i="5"/>
  <c r="F1803" i="5"/>
  <c r="R1803" i="5"/>
  <c r="J1803" i="5"/>
  <c r="I1803" i="5"/>
  <c r="H1771" i="5"/>
  <c r="F1771" i="5"/>
  <c r="X1771" i="5"/>
  <c r="R1771" i="5"/>
  <c r="J1771" i="5"/>
  <c r="I1771" i="5"/>
  <c r="F2082" i="5"/>
  <c r="R2082" i="5"/>
  <c r="J2082" i="5"/>
  <c r="I2082" i="5"/>
  <c r="H2082"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99" i="5"/>
  <c r="J1699" i="5"/>
  <c r="I1699" i="5"/>
  <c r="H1699" i="5"/>
  <c r="F1699" i="5"/>
  <c r="R1691" i="5"/>
  <c r="J1691" i="5"/>
  <c r="I1691" i="5"/>
  <c r="H1691" i="5"/>
  <c r="F1691" i="5"/>
  <c r="R1548" i="5"/>
  <c r="J1548" i="5"/>
  <c r="H1548" i="5"/>
  <c r="I1548" i="5"/>
  <c r="F1548" i="5"/>
  <c r="I1611" i="5"/>
  <c r="H1611" i="5"/>
  <c r="F1611" i="5"/>
  <c r="R1611" i="5"/>
  <c r="J1611" i="5"/>
  <c r="I1579" i="5"/>
  <c r="H1579" i="5"/>
  <c r="F1579" i="5"/>
  <c r="R1579" i="5"/>
  <c r="J1579" i="5"/>
  <c r="X1579" i="5"/>
  <c r="R1338" i="5"/>
  <c r="H1338" i="5"/>
  <c r="F1338" i="5"/>
  <c r="J1338" i="5"/>
  <c r="I1338" i="5"/>
  <c r="R1572" i="5"/>
  <c r="J1572" i="5"/>
  <c r="I1572" i="5"/>
  <c r="H1572" i="5"/>
  <c r="F1572" i="5"/>
  <c r="R1360" i="5"/>
  <c r="J1360" i="5"/>
  <c r="H1360" i="5"/>
  <c r="F1360" i="5"/>
  <c r="I1360" i="5"/>
  <c r="H1134" i="5"/>
  <c r="F1134" i="5"/>
  <c r="R1134" i="5"/>
  <c r="I1134" i="5"/>
  <c r="J1134" i="5"/>
  <c r="J1627" i="5"/>
  <c r="I1627" i="5"/>
  <c r="H1627" i="5"/>
  <c r="F1627" i="5"/>
  <c r="X1627" i="5"/>
  <c r="R1627"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X165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1738" i="5"/>
  <c r="R1738" i="5"/>
  <c r="J1738" i="5"/>
  <c r="H1738" i="5"/>
  <c r="F1738"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R2315" i="5"/>
  <c r="H2315" i="5"/>
  <c r="I2315" i="5"/>
  <c r="J2315" i="5"/>
  <c r="I2276" i="5"/>
  <c r="H2276" i="5"/>
  <c r="R2276" i="5"/>
  <c r="J2276" i="5"/>
  <c r="F2276" i="5"/>
  <c r="H2262" i="5"/>
  <c r="F2262" i="5"/>
  <c r="R2262" i="5"/>
  <c r="J2262" i="5"/>
  <c r="I2262" i="5"/>
  <c r="I2131" i="5"/>
  <c r="H2131" i="5"/>
  <c r="F2131" i="5"/>
  <c r="X2131" i="5"/>
  <c r="R2131" i="5"/>
  <c r="J2131" i="5"/>
  <c r="F2050" i="5"/>
  <c r="R2050" i="5"/>
  <c r="J2050" i="5"/>
  <c r="I2050" i="5"/>
  <c r="H2050" i="5"/>
  <c r="H2219" i="5"/>
  <c r="R2219" i="5"/>
  <c r="J2219" i="5"/>
  <c r="I2219" i="5"/>
  <c r="F2219"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I1817" i="5"/>
  <c r="R1817" i="5"/>
  <c r="J1817" i="5"/>
  <c r="H1817" i="5"/>
  <c r="F1817"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R1651" i="5"/>
  <c r="J1651" i="5"/>
  <c r="I1651" i="5"/>
  <c r="H1651" i="5"/>
  <c r="F1651" i="5"/>
  <c r="X1651" i="5"/>
  <c r="J1409" i="5"/>
  <c r="I1409" i="5"/>
  <c r="R1409" i="5"/>
  <c r="H1409" i="5"/>
  <c r="F1409" i="5"/>
  <c r="J1421" i="5"/>
  <c r="I1421" i="5"/>
  <c r="H1421" i="5"/>
  <c r="R1421" i="5"/>
  <c r="F1421" i="5"/>
  <c r="J1405" i="5"/>
  <c r="I1405" i="5"/>
  <c r="H1405" i="5"/>
  <c r="R1405" i="5"/>
  <c r="F1405" i="5"/>
  <c r="F1374" i="5"/>
  <c r="R1374" i="5"/>
  <c r="J1374" i="5"/>
  <c r="I1374" i="5"/>
  <c r="H1374" i="5"/>
  <c r="H1243" i="5"/>
  <c r="R1243" i="5"/>
  <c r="I1243" i="5"/>
  <c r="F1243" i="5"/>
  <c r="J1243" i="5"/>
  <c r="X1243" i="5"/>
  <c r="H1211" i="5"/>
  <c r="R1211" i="5"/>
  <c r="I1211" i="5"/>
  <c r="F1211" i="5"/>
  <c r="J1211" i="5"/>
  <c r="H1179" i="5"/>
  <c r="R1179" i="5"/>
  <c r="I1179" i="5"/>
  <c r="J1179" i="5"/>
  <c r="F1179" i="5"/>
  <c r="X1179"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H1124" i="5"/>
  <c r="F1124" i="5"/>
  <c r="R1124" i="5"/>
  <c r="I1124" i="5"/>
  <c r="J1124" i="5"/>
  <c r="I1319" i="5"/>
  <c r="H1319" i="5"/>
  <c r="R1319" i="5"/>
  <c r="J1319" i="5"/>
  <c r="F1319" i="5"/>
  <c r="I1287" i="5"/>
  <c r="H1287" i="5"/>
  <c r="R1287" i="5"/>
  <c r="J1287" i="5"/>
  <c r="F1287" i="5"/>
  <c r="I1255" i="5"/>
  <c r="H1255" i="5"/>
  <c r="R1255" i="5"/>
  <c r="J1255" i="5"/>
  <c r="F1255"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H1779" i="5"/>
  <c r="F1779" i="5"/>
  <c r="R1779" i="5"/>
  <c r="J1779" i="5"/>
  <c r="I1779" i="5"/>
  <c r="I1821" i="5"/>
  <c r="J1821" i="5"/>
  <c r="H1821" i="5"/>
  <c r="F1821" i="5"/>
  <c r="R1821" i="5"/>
  <c r="I1910" i="5"/>
  <c r="H1910" i="5"/>
  <c r="F1910" i="5"/>
  <c r="R1910" i="5"/>
  <c r="J1910" i="5"/>
  <c r="X1910" i="5"/>
  <c r="J1804" i="5"/>
  <c r="I1804" i="5"/>
  <c r="H1804" i="5"/>
  <c r="F1804" i="5"/>
  <c r="R1804" i="5"/>
  <c r="J1792" i="5"/>
  <c r="I1792" i="5"/>
  <c r="H1792" i="5"/>
  <c r="F1792" i="5"/>
  <c r="R1792" i="5"/>
  <c r="I1710" i="5"/>
  <c r="H1710" i="5"/>
  <c r="F1710" i="5"/>
  <c r="R1710" i="5"/>
  <c r="J1710" i="5"/>
  <c r="I1678" i="5"/>
  <c r="H1678" i="5"/>
  <c r="F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68" i="6"/>
  <c r="F37" i="6"/>
  <c r="H37" i="6"/>
  <c r="D37" i="6"/>
  <c r="F2323" i="5"/>
  <c r="J2323" i="5"/>
  <c r="R2323" i="5"/>
  <c r="I2323" i="5"/>
  <c r="H2323" i="5"/>
  <c r="I2300" i="5"/>
  <c r="J2300" i="5"/>
  <c r="H2300" i="5"/>
  <c r="F2300" i="5"/>
  <c r="R2300" i="5"/>
  <c r="F2074" i="5"/>
  <c r="R2074" i="5"/>
  <c r="J2074" i="5"/>
  <c r="I2074" i="5"/>
  <c r="H2074" i="5"/>
  <c r="R2060" i="5"/>
  <c r="J2060" i="5"/>
  <c r="H2060" i="5"/>
  <c r="F2060" i="5"/>
  <c r="I2060" i="5"/>
  <c r="R2042" i="5"/>
  <c r="J2042" i="5"/>
  <c r="I2042" i="5"/>
  <c r="H2042" i="5"/>
  <c r="F2042" i="5"/>
  <c r="R1822" i="5"/>
  <c r="I1822" i="5"/>
  <c r="J1822" i="5"/>
  <c r="H1822" i="5"/>
  <c r="F1822" i="5"/>
  <c r="I1841" i="5"/>
  <c r="F1841" i="5"/>
  <c r="H1841" i="5"/>
  <c r="R1841" i="5"/>
  <c r="J1841"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F2485" i="5"/>
  <c r="R2485" i="5"/>
  <c r="J2485" i="5"/>
  <c r="I2485" i="5"/>
  <c r="H2485" i="5"/>
  <c r="J2444" i="5"/>
  <c r="I2444" i="5"/>
  <c r="H2444" i="5"/>
  <c r="R2444" i="5"/>
  <c r="F2444" i="5"/>
  <c r="J2362" i="5"/>
  <c r="H2362" i="5"/>
  <c r="F2362" i="5"/>
  <c r="R2362" i="5"/>
  <c r="I2362" i="5"/>
  <c r="R2428" i="5"/>
  <c r="J2428" i="5"/>
  <c r="I2428" i="5"/>
  <c r="H2428" i="5"/>
  <c r="F2428" i="5"/>
  <c r="I2411" i="5"/>
  <c r="H2411" i="5"/>
  <c r="F2411" i="5"/>
  <c r="R2411" i="5"/>
  <c r="J2411" i="5"/>
  <c r="J2332" i="5"/>
  <c r="I2332" i="5"/>
  <c r="H2332" i="5"/>
  <c r="F2332" i="5"/>
  <c r="R2332" i="5"/>
  <c r="H2246" i="5"/>
  <c r="F2246" i="5"/>
  <c r="R2246" i="5"/>
  <c r="J2246" i="5"/>
  <c r="I2246" i="5"/>
  <c r="R2298" i="5"/>
  <c r="I2298" i="5"/>
  <c r="J2298" i="5"/>
  <c r="H2298" i="5"/>
  <c r="F2298" i="5"/>
  <c r="H2234" i="5"/>
  <c r="F2234" i="5"/>
  <c r="R2234" i="5"/>
  <c r="J2234" i="5"/>
  <c r="I2234" i="5"/>
  <c r="H2242" i="5"/>
  <c r="F2242" i="5"/>
  <c r="R2242" i="5"/>
  <c r="J2242" i="5"/>
  <c r="I2242" i="5"/>
  <c r="R2140" i="5"/>
  <c r="J2140" i="5"/>
  <c r="I2140" i="5"/>
  <c r="H2140" i="5"/>
  <c r="F2140" i="5"/>
  <c r="J2124" i="5"/>
  <c r="I2124" i="5"/>
  <c r="H2124" i="5"/>
  <c r="R2124" i="5"/>
  <c r="F2124" i="5"/>
  <c r="F2110" i="5"/>
  <c r="X2110" i="5"/>
  <c r="I2110" i="5"/>
  <c r="H2110" i="5"/>
  <c r="R2110" i="5"/>
  <c r="J2110" i="5"/>
  <c r="F2094" i="5"/>
  <c r="I2094" i="5"/>
  <c r="H2094" i="5"/>
  <c r="R2094" i="5"/>
  <c r="J2094" i="5"/>
  <c r="J2235" i="5"/>
  <c r="I2235" i="5"/>
  <c r="H2235" i="5"/>
  <c r="R2235" i="5"/>
  <c r="F2235" i="5"/>
  <c r="J2278" i="5"/>
  <c r="I2278" i="5"/>
  <c r="H2278" i="5"/>
  <c r="F2278" i="5"/>
  <c r="R2278" i="5"/>
  <c r="R2052" i="5"/>
  <c r="J2052" i="5"/>
  <c r="H2052" i="5"/>
  <c r="F2052" i="5"/>
  <c r="I2052" i="5"/>
  <c r="R2030" i="5"/>
  <c r="J2030" i="5"/>
  <c r="I2030" i="5"/>
  <c r="H2030" i="5"/>
  <c r="F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R1854" i="5"/>
  <c r="J1854" i="5"/>
  <c r="I1854" i="5"/>
  <c r="H1854" i="5"/>
  <c r="F1854" i="5"/>
  <c r="H1795" i="5"/>
  <c r="F1795" i="5"/>
  <c r="R1795" i="5"/>
  <c r="J1795" i="5"/>
  <c r="I1795"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I1547" i="5"/>
  <c r="H1547" i="5"/>
  <c r="F1547" i="5"/>
  <c r="R1547" i="5"/>
  <c r="J1547" i="5"/>
  <c r="X1547" i="5"/>
  <c r="I1810" i="5"/>
  <c r="R1810" i="5"/>
  <c r="J1810" i="5"/>
  <c r="H1810" i="5"/>
  <c r="F1810" i="5"/>
  <c r="X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I1440" i="5"/>
  <c r="J1440" i="5"/>
  <c r="R1440" i="5"/>
  <c r="R1505" i="5"/>
  <c r="J1505" i="5"/>
  <c r="H1505" i="5"/>
  <c r="F1505" i="5"/>
  <c r="I1505" i="5"/>
  <c r="H1223" i="5"/>
  <c r="J1223" i="5"/>
  <c r="R1223" i="5"/>
  <c r="I1223" i="5"/>
  <c r="F1223" i="5"/>
  <c r="H1247" i="5"/>
  <c r="I1247" i="5"/>
  <c r="F1247" i="5"/>
  <c r="R1247" i="5"/>
  <c r="J1247" i="5"/>
  <c r="H1460" i="5"/>
  <c r="F1460" i="5"/>
  <c r="J1460" i="5"/>
  <c r="I1460" i="5"/>
  <c r="R1460" i="5"/>
  <c r="R1750" i="5"/>
  <c r="I1750" i="5"/>
  <c r="J1750" i="5"/>
  <c r="H1750" i="5"/>
  <c r="F1750" i="5"/>
  <c r="H1251" i="5"/>
  <c r="R1251" i="5"/>
  <c r="J1251" i="5"/>
  <c r="I1251" i="5"/>
  <c r="F1251" i="5"/>
  <c r="H1060" i="5"/>
  <c r="F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I2423" i="5"/>
  <c r="H2423" i="5"/>
  <c r="F2423" i="5"/>
  <c r="R2423" i="5"/>
  <c r="J2423" i="5"/>
  <c r="X1955" i="5"/>
  <c r="R1955" i="5"/>
  <c r="J1955" i="5"/>
  <c r="I1955" i="5"/>
  <c r="H1955" i="5"/>
  <c r="F1955" i="5"/>
  <c r="F1809" i="5"/>
  <c r="R1809" i="5"/>
  <c r="J1809" i="5"/>
  <c r="I1809" i="5"/>
  <c r="H1809" i="5"/>
  <c r="R1715" i="5"/>
  <c r="J1715" i="5"/>
  <c r="I1715" i="5"/>
  <c r="H1715" i="5"/>
  <c r="F1715" i="5"/>
  <c r="H2455" i="5"/>
  <c r="I2455" i="5"/>
  <c r="F2455" i="5"/>
  <c r="R2455" i="5"/>
  <c r="J2455"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I2283" i="5"/>
  <c r="R2283" i="5"/>
  <c r="J2283" i="5"/>
  <c r="H2283" i="5"/>
  <c r="F2283" i="5"/>
  <c r="H2250" i="5"/>
  <c r="F2250" i="5"/>
  <c r="R2250" i="5"/>
  <c r="I2250" i="5"/>
  <c r="J2250" i="5"/>
  <c r="F2058" i="5"/>
  <c r="R2058" i="5"/>
  <c r="J2058" i="5"/>
  <c r="I2058" i="5"/>
  <c r="H2058" i="5"/>
  <c r="H2211" i="5"/>
  <c r="X2211" i="5"/>
  <c r="R2211" i="5"/>
  <c r="J2211" i="5"/>
  <c r="I2211" i="5"/>
  <c r="F2211"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X1834" i="5"/>
  <c r="J1834" i="5"/>
  <c r="H1834" i="5"/>
  <c r="I1814" i="5"/>
  <c r="H1814" i="5"/>
  <c r="F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B2" i="6" s="1"/>
  <c r="F2430" i="5"/>
  <c r="R2430" i="5"/>
  <c r="J2430" i="5"/>
  <c r="I2430" i="5"/>
  <c r="H2430" i="5"/>
  <c r="D6" i="6"/>
  <c r="H2435" i="5"/>
  <c r="I2435" i="5"/>
  <c r="F2435" i="5"/>
  <c r="R2435" i="5"/>
  <c r="J2435" i="5"/>
  <c r="I2415" i="5"/>
  <c r="H2415" i="5"/>
  <c r="F2415" i="5"/>
  <c r="R2415" i="5"/>
  <c r="J2415"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I2163" i="5"/>
  <c r="H2163" i="5"/>
  <c r="F2163" i="5"/>
  <c r="R2163" i="5"/>
  <c r="J2163" i="5"/>
  <c r="F2106" i="5"/>
  <c r="X2106" i="5"/>
  <c r="I2106" i="5"/>
  <c r="H2106" i="5"/>
  <c r="R2106" i="5"/>
  <c r="J2106" i="5"/>
  <c r="F2090" i="5"/>
  <c r="I2090" i="5"/>
  <c r="H2090" i="5"/>
  <c r="R2090" i="5"/>
  <c r="J2090" i="5"/>
  <c r="I2147" i="5"/>
  <c r="H2147" i="5"/>
  <c r="F2147" i="5"/>
  <c r="R2147" i="5"/>
  <c r="J2147" i="5"/>
  <c r="I2107" i="5"/>
  <c r="H2107" i="5"/>
  <c r="F2107" i="5"/>
  <c r="R2107" i="5"/>
  <c r="J2107" i="5"/>
  <c r="R2068" i="5"/>
  <c r="J2068" i="5"/>
  <c r="H2068" i="5"/>
  <c r="F2068" i="5"/>
  <c r="I2068" i="5"/>
  <c r="I2049" i="5"/>
  <c r="H2049" i="5"/>
  <c r="F2049" i="5"/>
  <c r="R2049" i="5"/>
  <c r="J2049" i="5"/>
  <c r="R1962" i="5"/>
  <c r="J1962" i="5"/>
  <c r="I1962" i="5"/>
  <c r="H1962" i="5"/>
  <c r="F1962"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X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H1444" i="5"/>
  <c r="F1444" i="5"/>
  <c r="J1444" i="5"/>
  <c r="I1444" i="5"/>
  <c r="R1444" i="5"/>
  <c r="H1420" i="5"/>
  <c r="R1420" i="5"/>
  <c r="F1420" i="5"/>
  <c r="J1420" i="5"/>
  <c r="I1420"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X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X611" i="5"/>
  <c r="S611" i="5"/>
  <c r="X538" i="5"/>
  <c r="S601" i="5"/>
  <c r="X467" i="5"/>
  <c r="X567" i="5"/>
  <c r="X151" i="5"/>
  <c r="X339" i="5"/>
  <c r="X595" i="5"/>
  <c r="X411" i="5"/>
  <c r="X439" i="5"/>
  <c r="S600" i="5"/>
  <c r="X243" i="5"/>
  <c r="X403" i="5"/>
  <c r="S382" i="5"/>
  <c r="X367" i="5"/>
  <c r="X475" i="5"/>
  <c r="X306" i="5"/>
  <c r="X115" i="5"/>
  <c r="S533" i="5"/>
  <c r="X545" i="5"/>
  <c r="X534" i="5"/>
  <c r="X355" i="5"/>
  <c r="S355" i="5"/>
  <c r="X330" i="5"/>
  <c r="S602" i="5"/>
  <c r="X562" i="5"/>
  <c r="X450" i="5"/>
  <c r="S603" i="5"/>
  <c r="S605" i="5"/>
  <c r="X443" i="5"/>
  <c r="X571" i="5"/>
  <c r="X418" i="5"/>
  <c r="S607" i="5"/>
  <c r="X579" i="5"/>
  <c r="X211" i="5"/>
  <c r="X435" i="5"/>
  <c r="X43" i="5"/>
  <c r="S314" i="5"/>
  <c r="X239" i="5"/>
  <c r="X71" i="5"/>
  <c r="D19"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V30" i="5" l="1"/>
  <c r="G30" i="5" s="1"/>
  <c r="E1489" i="5"/>
  <c r="X1489" i="5" s="1"/>
  <c r="G1489" i="5"/>
  <c r="E2493" i="5"/>
  <c r="G2493" i="5"/>
  <c r="E2489" i="5"/>
  <c r="X2489" i="5" s="1"/>
  <c r="G2489" i="5"/>
  <c r="E2481" i="5"/>
  <c r="X2481" i="5" s="1"/>
  <c r="J2481" i="5"/>
  <c r="R2481" i="5"/>
  <c r="G2481" i="5"/>
  <c r="E2412" i="5"/>
  <c r="X2412" i="5" s="1"/>
  <c r="G2412" i="5"/>
  <c r="G2156" i="5"/>
  <c r="E2156" i="5"/>
  <c r="X2156" i="5" s="1"/>
  <c r="E68" i="5"/>
  <c r="X68" i="5" s="1"/>
  <c r="G68" i="5"/>
  <c r="R68" i="5"/>
  <c r="V2504" i="5"/>
  <c r="G2504" i="5"/>
  <c r="V2496" i="5"/>
  <c r="G2496" i="5" s="1"/>
  <c r="V2488" i="5"/>
  <c r="G2488" i="5" s="1"/>
  <c r="V2480" i="5"/>
  <c r="AB2480" i="5"/>
  <c r="V2472" i="5"/>
  <c r="G2472" i="5" s="1"/>
  <c r="V2464" i="5"/>
  <c r="G2464" i="5" s="1"/>
  <c r="V2456" i="5"/>
  <c r="G2456" i="5"/>
  <c r="AB2456" i="5"/>
  <c r="V2448" i="5"/>
  <c r="G2448" i="5"/>
  <c r="V2440" i="5"/>
  <c r="G2440" i="5" s="1"/>
  <c r="AB2440" i="5"/>
  <c r="V2432" i="5"/>
  <c r="G2432" i="5" s="1"/>
  <c r="V2424" i="5"/>
  <c r="G2424" i="5" s="1"/>
  <c r="V2416" i="5"/>
  <c r="G2416" i="5" s="1"/>
  <c r="V2408" i="5"/>
  <c r="G2408" i="5" s="1"/>
  <c r="V2400" i="5"/>
  <c r="G2400" i="5" s="1"/>
  <c r="V2392" i="5"/>
  <c r="G2392" i="5" s="1"/>
  <c r="V2376" i="5"/>
  <c r="G2376" i="5"/>
  <c r="V2368" i="5"/>
  <c r="G2368" i="5" s="1"/>
  <c r="V2360" i="5"/>
  <c r="G2360" i="5"/>
  <c r="V2352" i="5"/>
  <c r="G2352" i="5" s="1"/>
  <c r="V2344" i="5"/>
  <c r="G2336" i="5"/>
  <c r="V2336" i="5"/>
  <c r="V2328" i="5"/>
  <c r="G2328" i="5" s="1"/>
  <c r="V2312" i="5"/>
  <c r="G2312" i="5" s="1"/>
  <c r="V2304" i="5"/>
  <c r="G2304" i="5" s="1"/>
  <c r="V2296" i="5"/>
  <c r="G2296" i="5" s="1"/>
  <c r="V2288" i="5"/>
  <c r="G2288" i="5" s="1"/>
  <c r="AB2280" i="5"/>
  <c r="V2280" i="5"/>
  <c r="G2280" i="5"/>
  <c r="V2264" i="5"/>
  <c r="G2264" i="5" s="1"/>
  <c r="V2256" i="5"/>
  <c r="G2256" i="5" s="1"/>
  <c r="AB2256" i="5"/>
  <c r="V2248" i="5"/>
  <c r="G2248" i="5" s="1"/>
  <c r="V2240" i="5"/>
  <c r="G2240" i="5" s="1"/>
  <c r="V2232" i="5"/>
  <c r="AB2232" i="5"/>
  <c r="V2224" i="5"/>
  <c r="G2224" i="5" s="1"/>
  <c r="V2216" i="5"/>
  <c r="G2216" i="5" s="1"/>
  <c r="V2200" i="5"/>
  <c r="G2200" i="5" s="1"/>
  <c r="V2184" i="5"/>
  <c r="G2184" i="5" s="1"/>
  <c r="V2176" i="5"/>
  <c r="V2168" i="5"/>
  <c r="G2168" i="5" s="1"/>
  <c r="V2160" i="5"/>
  <c r="G2160" i="5" s="1"/>
  <c r="V2152" i="5"/>
  <c r="AB2152" i="5"/>
  <c r="V2144" i="5"/>
  <c r="V2136" i="5"/>
  <c r="G2136" i="5"/>
  <c r="V2128" i="5"/>
  <c r="G2128" i="5" s="1"/>
  <c r="V2120" i="5"/>
  <c r="G2120" i="5" s="1"/>
  <c r="V2112" i="5"/>
  <c r="V2104" i="5"/>
  <c r="G2104" i="5"/>
  <c r="V2096" i="5"/>
  <c r="G2096" i="5" s="1"/>
  <c r="V2088" i="5"/>
  <c r="G2088" i="5"/>
  <c r="AB2088" i="5"/>
  <c r="V2080" i="5"/>
  <c r="G2080" i="5" s="1"/>
  <c r="V2072" i="5"/>
  <c r="G2072" i="5" s="1"/>
  <c r="V2064" i="5"/>
  <c r="G2064" i="5" s="1"/>
  <c r="V2056" i="5"/>
  <c r="AB2056" i="5"/>
  <c r="G2056" i="5"/>
  <c r="V2048" i="5"/>
  <c r="AB2048" i="5"/>
  <c r="V2040" i="5"/>
  <c r="G2040" i="5" s="1"/>
  <c r="V2032" i="5"/>
  <c r="G2032" i="5"/>
  <c r="V2024" i="5"/>
  <c r="V2016" i="5"/>
  <c r="AB2016" i="5"/>
  <c r="G2016" i="5"/>
  <c r="V2008" i="5"/>
  <c r="G2008" i="5" s="1"/>
  <c r="AB2008" i="5"/>
  <c r="E2000" i="5"/>
  <c r="X2000" i="5" s="1"/>
  <c r="I2000" i="5"/>
  <c r="V1992" i="5"/>
  <c r="G1992" i="5"/>
  <c r="V1984" i="5"/>
  <c r="G1984" i="5" s="1"/>
  <c r="AB1984" i="5"/>
  <c r="V1976" i="5"/>
  <c r="G1976" i="5" s="1"/>
  <c r="V1968" i="5"/>
  <c r="G1968" i="5" s="1"/>
  <c r="AB1968" i="5"/>
  <c r="V1960" i="5"/>
  <c r="G1960" i="5" s="1"/>
  <c r="V1952" i="5"/>
  <c r="G1952" i="5"/>
  <c r="V1936" i="5"/>
  <c r="AB1936" i="5"/>
  <c r="V1928" i="5"/>
  <c r="G1928" i="5"/>
  <c r="V1920" i="5"/>
  <c r="G1920" i="5" s="1"/>
  <c r="V1912" i="5"/>
  <c r="G1912" i="5" s="1"/>
  <c r="V1904" i="5"/>
  <c r="G1904" i="5" s="1"/>
  <c r="V1896" i="5"/>
  <c r="AB1896" i="5"/>
  <c r="V1888" i="5"/>
  <c r="G1888" i="5" s="1"/>
  <c r="V1880" i="5"/>
  <c r="G1880" i="5" s="1"/>
  <c r="AB1880" i="5"/>
  <c r="V1872" i="5"/>
  <c r="G1872" i="5"/>
  <c r="V1864" i="5"/>
  <c r="G1864" i="5" s="1"/>
  <c r="V1856" i="5"/>
  <c r="G1856" i="5" s="1"/>
  <c r="V1848" i="5"/>
  <c r="V1840" i="5"/>
  <c r="G1840" i="5"/>
  <c r="V1832" i="5"/>
  <c r="G1832" i="5" s="1"/>
  <c r="V1824" i="5"/>
  <c r="G1824" i="5"/>
  <c r="V1816" i="5"/>
  <c r="V1808" i="5"/>
  <c r="G1808" i="5"/>
  <c r="V1800" i="5"/>
  <c r="G1800" i="5" s="1"/>
  <c r="V1784" i="5"/>
  <c r="G1784" i="5" s="1"/>
  <c r="V1776" i="5"/>
  <c r="V1768" i="5"/>
  <c r="G1768" i="5" s="1"/>
  <c r="V1760" i="5"/>
  <c r="G1760" i="5" s="1"/>
  <c r="V1752" i="5"/>
  <c r="G1752" i="5"/>
  <c r="V1744" i="5"/>
  <c r="V1736" i="5"/>
  <c r="G1736" i="5" s="1"/>
  <c r="V1728" i="5"/>
  <c r="G1728" i="5" s="1"/>
  <c r="V1720" i="5"/>
  <c r="G1720" i="5"/>
  <c r="V1712" i="5"/>
  <c r="V1704" i="5"/>
  <c r="G1704" i="5" s="1"/>
  <c r="V1696" i="5"/>
  <c r="G1696" i="5" s="1"/>
  <c r="V1688" i="5"/>
  <c r="AB1688" i="5"/>
  <c r="V1680" i="5"/>
  <c r="AB1680" i="5"/>
  <c r="V1672" i="5"/>
  <c r="G1672" i="5"/>
  <c r="V1664" i="5"/>
  <c r="G1664" i="5" s="1"/>
  <c r="V1656" i="5"/>
  <c r="G1656" i="5" s="1"/>
  <c r="V1648" i="5"/>
  <c r="G1648" i="5" s="1"/>
  <c r="V1640" i="5"/>
  <c r="AB1640" i="5"/>
  <c r="V1632" i="5"/>
  <c r="G1632" i="5" s="1"/>
  <c r="AB1632" i="5"/>
  <c r="V1624" i="5"/>
  <c r="AB1624" i="5"/>
  <c r="V1616" i="5"/>
  <c r="G1616" i="5" s="1"/>
  <c r="V1608" i="5"/>
  <c r="G1608" i="5" s="1"/>
  <c r="V1600" i="5"/>
  <c r="G1600" i="5"/>
  <c r="V1592" i="5"/>
  <c r="G1592" i="5" s="1"/>
  <c r="V1576" i="5"/>
  <c r="G1576" i="5"/>
  <c r="V1568" i="5"/>
  <c r="G1568" i="5" s="1"/>
  <c r="V1560" i="5"/>
  <c r="G1560" i="5" s="1"/>
  <c r="V1552" i="5"/>
  <c r="G1552" i="5" s="1"/>
  <c r="V1544" i="5"/>
  <c r="G1544" i="5"/>
  <c r="V1536" i="5"/>
  <c r="G1536" i="5" s="1"/>
  <c r="V1528" i="5"/>
  <c r="G1528" i="5"/>
  <c r="E1520" i="5"/>
  <c r="X1520" i="5" s="1"/>
  <c r="R1520" i="5"/>
  <c r="J1520" i="5"/>
  <c r="V1512" i="5"/>
  <c r="G1512" i="5" s="1"/>
  <c r="V1504" i="5"/>
  <c r="G1504" i="5" s="1"/>
  <c r="V1496" i="5"/>
  <c r="V1488" i="5"/>
  <c r="G1488" i="5" s="1"/>
  <c r="V1480" i="5"/>
  <c r="G1480" i="5" s="1"/>
  <c r="V1472" i="5"/>
  <c r="G1472" i="5" s="1"/>
  <c r="V1464" i="5"/>
  <c r="E1448" i="5"/>
  <c r="X1448" i="5" s="1"/>
  <c r="G1448" i="5"/>
  <c r="I1448" i="5"/>
  <c r="J1448" i="5"/>
  <c r="E1160" i="5"/>
  <c r="X1160" i="5" s="1"/>
  <c r="G1160" i="5"/>
  <c r="E1048" i="5"/>
  <c r="X1048" i="5" s="1"/>
  <c r="G1048" i="5"/>
  <c r="G2384" i="5"/>
  <c r="E2293" i="5"/>
  <c r="X2293" i="5" s="1"/>
  <c r="G2293" i="5"/>
  <c r="E2233" i="5"/>
  <c r="X2233" i="5" s="1"/>
  <c r="G2233" i="5"/>
  <c r="E2225" i="5"/>
  <c r="X2225" i="5" s="1"/>
  <c r="G2225" i="5"/>
  <c r="G2237" i="5"/>
  <c r="E2237" i="5"/>
  <c r="X2237" i="5" s="1"/>
  <c r="E2468" i="5"/>
  <c r="X2468" i="5" s="1"/>
  <c r="G2468" i="5"/>
  <c r="E2306" i="5"/>
  <c r="X2306" i="5" s="1"/>
  <c r="J2306" i="5"/>
  <c r="G2306" i="5"/>
  <c r="E2318" i="5"/>
  <c r="X2318" i="5" s="1"/>
  <c r="G2318" i="5"/>
  <c r="E1897" i="5"/>
  <c r="X1897" i="5" s="1"/>
  <c r="G1897" i="5"/>
  <c r="V2208" i="5"/>
  <c r="G1901" i="5"/>
  <c r="E1901" i="5"/>
  <c r="X1901" i="5" s="1"/>
  <c r="E924" i="5"/>
  <c r="X924" i="5" s="1"/>
  <c r="G924" i="5"/>
  <c r="E125" i="5"/>
  <c r="X125" i="5" s="1"/>
  <c r="G125" i="5"/>
  <c r="E77" i="5"/>
  <c r="X77" i="5" s="1"/>
  <c r="G77" i="5"/>
  <c r="E36" i="5"/>
  <c r="X36" i="5" s="1"/>
  <c r="G36" i="5"/>
  <c r="V2399" i="5"/>
  <c r="G2399" i="5" s="1"/>
  <c r="V2391" i="5"/>
  <c r="G2391" i="5"/>
  <c r="V2383" i="5"/>
  <c r="G2383" i="5" s="1"/>
  <c r="V2375" i="5"/>
  <c r="G2375" i="5" s="1"/>
  <c r="V2367" i="5"/>
  <c r="G2367" i="5" s="1"/>
  <c r="V2359" i="5"/>
  <c r="G2359" i="5" s="1"/>
  <c r="V2351" i="5"/>
  <c r="G2351" i="5" s="1"/>
  <c r="V2343" i="5"/>
  <c r="G2343" i="5" s="1"/>
  <c r="V2335" i="5"/>
  <c r="G2335" i="5" s="1"/>
  <c r="V2327" i="5"/>
  <c r="G2327" i="5" s="1"/>
  <c r="V2319" i="5"/>
  <c r="G2319" i="5"/>
  <c r="V2311" i="5"/>
  <c r="G2311" i="5" s="1"/>
  <c r="V2303" i="5"/>
  <c r="G2303" i="5"/>
  <c r="V2295" i="5"/>
  <c r="G2295" i="5" s="1"/>
  <c r="V2287" i="5"/>
  <c r="G2287" i="5" s="1"/>
  <c r="V2279" i="5"/>
  <c r="G2279" i="5" s="1"/>
  <c r="V2271" i="5"/>
  <c r="G2271" i="5" s="1"/>
  <c r="V2263" i="5"/>
  <c r="G2263" i="5" s="1"/>
  <c r="V2255" i="5"/>
  <c r="G2255" i="5"/>
  <c r="V2247" i="5"/>
  <c r="G2247" i="5" s="1"/>
  <c r="V2239" i="5"/>
  <c r="G2239" i="5" s="1"/>
  <c r="V2231" i="5"/>
  <c r="G2231" i="5"/>
  <c r="V2223" i="5"/>
  <c r="G2223" i="5" s="1"/>
  <c r="V2215" i="5"/>
  <c r="G2215" i="5" s="1"/>
  <c r="V2207" i="5"/>
  <c r="G2207" i="5"/>
  <c r="V2199" i="5"/>
  <c r="G2199" i="5" s="1"/>
  <c r="V2191" i="5"/>
  <c r="G2191" i="5" s="1"/>
  <c r="V2183" i="5"/>
  <c r="G2183" i="5" s="1"/>
  <c r="V2175" i="5"/>
  <c r="G2175" i="5" s="1"/>
  <c r="V2167" i="5"/>
  <c r="G2167" i="5" s="1"/>
  <c r="V2159" i="5"/>
  <c r="G2159" i="5"/>
  <c r="V2151" i="5"/>
  <c r="G2151" i="5" s="1"/>
  <c r="V2143" i="5"/>
  <c r="G2143" i="5" s="1"/>
  <c r="V2135" i="5"/>
  <c r="G2135" i="5"/>
  <c r="V2127" i="5"/>
  <c r="G2127" i="5" s="1"/>
  <c r="V2119" i="5"/>
  <c r="G2119" i="5" s="1"/>
  <c r="V2111" i="5"/>
  <c r="G2111" i="5" s="1"/>
  <c r="V2103" i="5"/>
  <c r="G2103" i="5" s="1"/>
  <c r="V2095" i="5"/>
  <c r="G2095" i="5" s="1"/>
  <c r="V2087" i="5"/>
  <c r="G2087" i="5" s="1"/>
  <c r="V2079" i="5"/>
  <c r="G2079" i="5" s="1"/>
  <c r="V2071" i="5"/>
  <c r="G2071" i="5" s="1"/>
  <c r="V2063" i="5"/>
  <c r="G2063" i="5"/>
  <c r="V2055" i="5"/>
  <c r="G2055" i="5" s="1"/>
  <c r="V2047" i="5"/>
  <c r="G2047" i="5"/>
  <c r="V2039" i="5"/>
  <c r="G2039" i="5" s="1"/>
  <c r="V2031" i="5"/>
  <c r="G2031" i="5"/>
  <c r="V2023" i="5"/>
  <c r="G2023" i="5" s="1"/>
  <c r="V2015" i="5"/>
  <c r="G2015" i="5"/>
  <c r="V2007" i="5"/>
  <c r="G2007" i="5" s="1"/>
  <c r="V1999" i="5"/>
  <c r="G1999" i="5"/>
  <c r="V1991" i="5"/>
  <c r="G1991" i="5" s="1"/>
  <c r="V1983" i="5"/>
  <c r="G1983" i="5" s="1"/>
  <c r="V1975" i="5"/>
  <c r="G1975" i="5"/>
  <c r="V1967" i="5"/>
  <c r="G1967" i="5" s="1"/>
  <c r="V1959" i="5"/>
  <c r="G1959" i="5" s="1"/>
  <c r="V1951" i="5"/>
  <c r="G1951" i="5"/>
  <c r="V1943" i="5"/>
  <c r="G1943" i="5" s="1"/>
  <c r="V1935" i="5"/>
  <c r="G1935" i="5" s="1"/>
  <c r="V1927" i="5"/>
  <c r="G1927" i="5" s="1"/>
  <c r="V1919" i="5"/>
  <c r="G1919" i="5" s="1"/>
  <c r="V1911" i="5"/>
  <c r="G1911" i="5" s="1"/>
  <c r="V1903" i="5"/>
  <c r="G1903" i="5"/>
  <c r="V1895" i="5"/>
  <c r="G1895" i="5" s="1"/>
  <c r="V1887" i="5"/>
  <c r="G1887" i="5"/>
  <c r="V1879" i="5"/>
  <c r="G1879" i="5"/>
  <c r="V1871" i="5"/>
  <c r="G1871" i="5" s="1"/>
  <c r="V1863" i="5"/>
  <c r="G1863" i="5" s="1"/>
  <c r="V1855" i="5"/>
  <c r="G1855" i="5" s="1"/>
  <c r="V1847" i="5"/>
  <c r="G1847" i="5" s="1"/>
  <c r="V1839" i="5"/>
  <c r="G1839" i="5" s="1"/>
  <c r="V1831" i="5"/>
  <c r="G1831" i="5" s="1"/>
  <c r="V1823" i="5"/>
  <c r="G1823" i="5" s="1"/>
  <c r="V1815" i="5"/>
  <c r="G1815" i="5"/>
  <c r="V1807" i="5"/>
  <c r="G1807" i="5"/>
  <c r="V1799" i="5"/>
  <c r="G1799" i="5" s="1"/>
  <c r="V1791" i="5"/>
  <c r="G1791" i="5"/>
  <c r="V1783" i="5"/>
  <c r="G1783" i="5"/>
  <c r="V1775" i="5"/>
  <c r="G1775" i="5" s="1"/>
  <c r="V1767" i="5"/>
  <c r="G1767" i="5" s="1"/>
  <c r="V1759" i="5"/>
  <c r="G1759" i="5"/>
  <c r="V1751" i="5"/>
  <c r="G1751" i="5" s="1"/>
  <c r="V1743" i="5"/>
  <c r="G1743" i="5" s="1"/>
  <c r="V1735" i="5"/>
  <c r="G1735" i="5" s="1"/>
  <c r="V1727" i="5"/>
  <c r="G1727" i="5" s="1"/>
  <c r="V1719" i="5"/>
  <c r="G1719" i="5"/>
  <c r="V1711" i="5"/>
  <c r="G1711" i="5"/>
  <c r="V1703" i="5"/>
  <c r="G1703" i="5" s="1"/>
  <c r="V1695" i="5"/>
  <c r="G1695" i="5"/>
  <c r="V1687" i="5"/>
  <c r="G1687" i="5"/>
  <c r="V1679" i="5"/>
  <c r="G1679" i="5" s="1"/>
  <c r="V1671" i="5"/>
  <c r="G1671" i="5" s="1"/>
  <c r="V1663" i="5"/>
  <c r="G1663" i="5" s="1"/>
  <c r="V1655" i="5"/>
  <c r="G1655" i="5" s="1"/>
  <c r="V1647" i="5"/>
  <c r="G1647" i="5"/>
  <c r="V1639" i="5"/>
  <c r="G1639" i="5" s="1"/>
  <c r="V1631" i="5"/>
  <c r="G1631" i="5" s="1"/>
  <c r="V1623" i="5"/>
  <c r="G1623" i="5"/>
  <c r="V1615" i="5"/>
  <c r="G1615" i="5"/>
  <c r="V1607" i="5"/>
  <c r="G1607" i="5" s="1"/>
  <c r="V1599" i="5"/>
  <c r="G1599" i="5"/>
  <c r="V1591" i="5"/>
  <c r="G1591" i="5" s="1"/>
  <c r="V1583" i="5"/>
  <c r="G1583" i="5" s="1"/>
  <c r="V1575" i="5"/>
  <c r="G1575" i="5" s="1"/>
  <c r="V1567" i="5"/>
  <c r="G1567" i="5" s="1"/>
  <c r="V1559" i="5"/>
  <c r="G1559" i="5" s="1"/>
  <c r="V1551" i="5"/>
  <c r="G1551" i="5"/>
  <c r="V1543" i="5"/>
  <c r="G1543" i="5" s="1"/>
  <c r="V1535" i="5"/>
  <c r="G1535" i="5"/>
  <c r="V1527" i="5"/>
  <c r="G1527" i="5"/>
  <c r="V1519" i="5"/>
  <c r="G1519" i="5" s="1"/>
  <c r="V1511" i="5"/>
  <c r="G1511" i="5" s="1"/>
  <c r="V1503" i="5"/>
  <c r="G1503" i="5" s="1"/>
  <c r="V1495" i="5"/>
  <c r="G1495" i="5" s="1"/>
  <c r="V1487" i="5"/>
  <c r="G1487" i="5" s="1"/>
  <c r="V1479" i="5"/>
  <c r="G1479" i="5" s="1"/>
  <c r="V1471" i="5"/>
  <c r="G1471" i="5" s="1"/>
  <c r="V1463" i="5"/>
  <c r="G1463" i="5"/>
  <c r="V1455" i="5"/>
  <c r="G1455" i="5"/>
  <c r="V1447" i="5"/>
  <c r="G1447" i="5" s="1"/>
  <c r="V1439" i="5"/>
  <c r="G1439" i="5"/>
  <c r="V1431" i="5"/>
  <c r="G1431" i="5" s="1"/>
  <c r="V1423" i="5"/>
  <c r="G1423" i="5" s="1"/>
  <c r="V1415" i="5"/>
  <c r="G1415" i="5" s="1"/>
  <c r="V1407" i="5"/>
  <c r="G1407" i="5" s="1"/>
  <c r="V1399" i="5"/>
  <c r="G1399" i="5" s="1"/>
  <c r="V1391" i="5"/>
  <c r="G1391" i="5"/>
  <c r="V1383" i="5"/>
  <c r="G1383" i="5" s="1"/>
  <c r="V1375" i="5"/>
  <c r="G1375" i="5" s="1"/>
  <c r="V1367" i="5"/>
  <c r="G1367" i="5"/>
  <c r="V1359" i="5"/>
  <c r="G1359" i="5"/>
  <c r="V1351" i="5"/>
  <c r="G1351" i="5" s="1"/>
  <c r="V1343" i="5"/>
  <c r="G1343" i="5"/>
  <c r="V1335" i="5"/>
  <c r="G1335" i="5" s="1"/>
  <c r="E1319" i="5"/>
  <c r="X1319" i="5" s="1"/>
  <c r="G1319" i="5"/>
  <c r="E1287" i="5"/>
  <c r="X1287" i="5" s="1"/>
  <c r="G1287" i="5"/>
  <c r="E1255" i="5"/>
  <c r="X1255" i="5" s="1"/>
  <c r="G1255" i="5"/>
  <c r="E1215" i="5"/>
  <c r="X1215" i="5" s="1"/>
  <c r="G1215" i="5"/>
  <c r="E1191" i="5"/>
  <c r="X1191" i="5" s="1"/>
  <c r="G1191" i="5"/>
  <c r="E1175" i="5"/>
  <c r="X1175" i="5" s="1"/>
  <c r="G1175" i="5"/>
  <c r="E1143" i="5"/>
  <c r="X1143" i="5" s="1"/>
  <c r="G1143" i="5"/>
  <c r="E2242" i="5"/>
  <c r="X2242" i="5" s="1"/>
  <c r="G2242" i="5"/>
  <c r="E2229" i="5"/>
  <c r="X2229" i="5" s="1"/>
  <c r="G2229" i="5"/>
  <c r="E2212" i="5"/>
  <c r="X2212" i="5" s="1"/>
  <c r="G2212" i="5"/>
  <c r="E2165" i="5"/>
  <c r="X2165" i="5" s="1"/>
  <c r="G2165" i="5"/>
  <c r="E1740" i="5"/>
  <c r="X1740" i="5" s="1"/>
  <c r="G1740" i="5"/>
  <c r="E1716" i="5"/>
  <c r="X1716" i="5" s="1"/>
  <c r="G1716" i="5"/>
  <c r="E1066" i="5"/>
  <c r="X1066" i="5" s="1"/>
  <c r="G1066" i="5"/>
  <c r="E1629" i="5"/>
  <c r="X1629" i="5" s="1"/>
  <c r="G1629" i="5"/>
  <c r="E1103" i="5"/>
  <c r="X1103" i="5" s="1"/>
  <c r="G1103" i="5"/>
  <c r="E1868" i="5"/>
  <c r="X1868" i="5" s="1"/>
  <c r="G1868" i="5"/>
  <c r="E1844" i="5"/>
  <c r="X1844" i="5" s="1"/>
  <c r="G1844" i="5"/>
  <c r="E1245" i="5"/>
  <c r="X1245" i="5" s="1"/>
  <c r="G1245" i="5"/>
  <c r="G136" i="5"/>
  <c r="E2220" i="5"/>
  <c r="X2220" i="5" s="1"/>
  <c r="E1676" i="5"/>
  <c r="X1676" i="5" s="1"/>
  <c r="G1676" i="5"/>
  <c r="E1652" i="5"/>
  <c r="X1652" i="5" s="1"/>
  <c r="G1652" i="5"/>
  <c r="E2276" i="5"/>
  <c r="X2276" i="5" s="1"/>
  <c r="G2276" i="5"/>
  <c r="E2173" i="5"/>
  <c r="X2173" i="5" s="1"/>
  <c r="E1941" i="5"/>
  <c r="X1941" i="5" s="1"/>
  <c r="G1941" i="5"/>
  <c r="E1804" i="5"/>
  <c r="X1804" i="5" s="1"/>
  <c r="G1804" i="5"/>
  <c r="E1780" i="5"/>
  <c r="X1780" i="5" s="1"/>
  <c r="G1780" i="5"/>
  <c r="A25" i="6"/>
  <c r="H20" i="6"/>
  <c r="D20" i="6" s="1"/>
  <c r="C17" i="6"/>
  <c r="H32" i="6"/>
  <c r="D32" i="6" s="1"/>
  <c r="D22" i="6"/>
  <c r="K68" i="6"/>
  <c r="F47" i="6"/>
  <c r="H47" i="6" s="1"/>
  <c r="D47" i="6" s="1"/>
  <c r="C22" i="6"/>
  <c r="C27" i="6"/>
  <c r="F42" i="6"/>
  <c r="H42" i="6" s="1"/>
  <c r="D42" i="6" s="1"/>
  <c r="F52" i="6"/>
  <c r="H52" i="6" s="1"/>
  <c r="D52" i="6" s="1"/>
  <c r="C42" i="6"/>
  <c r="C32" i="6"/>
  <c r="C37" i="6"/>
  <c r="G21" i="6"/>
  <c r="H21" i="6" s="1"/>
  <c r="C21" i="6" s="1"/>
  <c r="B31" i="6"/>
  <c r="G31" i="6" s="1"/>
  <c r="B51" i="6"/>
  <c r="G51" i="6" s="1"/>
  <c r="B41" i="6"/>
  <c r="G41" i="6" s="1"/>
  <c r="B36" i="6"/>
  <c r="G36" i="6" s="1"/>
  <c r="F26" i="6"/>
  <c r="C16" i="6"/>
  <c r="D15" i="6"/>
  <c r="K66" i="6"/>
  <c r="F25" i="6"/>
  <c r="B25" i="6"/>
  <c r="G25" i="6" s="1"/>
  <c r="C20" i="6"/>
  <c r="B45" i="6"/>
  <c r="G45" i="6" s="1"/>
  <c r="C9" i="6"/>
  <c r="C15" i="6"/>
  <c r="D14" i="6"/>
  <c r="C14" i="6"/>
  <c r="K65" i="6"/>
  <c r="B67" i="4"/>
  <c r="A48" i="6" s="1"/>
  <c r="B81" i="4"/>
  <c r="A58" i="6" s="1"/>
  <c r="B89" i="4"/>
  <c r="A63" i="6" s="1"/>
  <c r="B43" i="4"/>
  <c r="A28" i="6" s="1"/>
  <c r="B37" i="4"/>
  <c r="A23" i="6" s="1"/>
  <c r="B79" i="4"/>
  <c r="A57" i="6" s="1"/>
  <c r="B77" i="4"/>
  <c r="A55" i="6" s="1"/>
  <c r="B83" i="4"/>
  <c r="A59" i="6" s="1"/>
  <c r="B31" i="4"/>
  <c r="A18" i="6" s="1"/>
  <c r="B87" i="4"/>
  <c r="A62" i="6" s="1"/>
  <c r="B75" i="4"/>
  <c r="A54" i="6" s="1"/>
  <c r="B61" i="4"/>
  <c r="A43" i="6" s="1"/>
  <c r="B49" i="4"/>
  <c r="A33" i="6" s="1"/>
  <c r="B55" i="4"/>
  <c r="A38" i="6" s="1"/>
  <c r="B85" i="4"/>
  <c r="A60" i="6" s="1"/>
  <c r="H24" i="6"/>
  <c r="D24" i="6" s="1"/>
  <c r="F54" i="6"/>
  <c r="C19" i="6"/>
  <c r="F39" i="6"/>
  <c r="H39" i="6" s="1"/>
  <c r="D39" i="6" s="1"/>
  <c r="C39" i="6"/>
  <c r="C2" i="6"/>
  <c r="F34" i="6"/>
  <c r="H34" i="6" s="1"/>
  <c r="D34" i="6" s="1"/>
  <c r="F44" i="6"/>
  <c r="H44" i="6" s="1"/>
  <c r="D44" i="6" s="1"/>
  <c r="F29" i="6"/>
  <c r="H29" i="6" s="1"/>
  <c r="D29" i="6" s="1"/>
  <c r="C34" i="6"/>
  <c r="C49" i="6"/>
  <c r="A15" i="6"/>
  <c r="C11" i="6"/>
  <c r="B58" i="4"/>
  <c r="A41" i="6" s="1"/>
  <c r="A27" i="6"/>
  <c r="B69" i="4"/>
  <c r="A50" i="6" s="1"/>
  <c r="B63" i="4"/>
  <c r="A45" i="6" s="1"/>
  <c r="B51" i="4"/>
  <c r="A35" i="6" s="1"/>
  <c r="C12" i="6"/>
  <c r="C10" i="6"/>
  <c r="B52" i="4"/>
  <c r="A36" i="6" s="1"/>
  <c r="B70" i="4"/>
  <c r="A51" i="6" s="1"/>
  <c r="A26" i="6"/>
  <c r="C8" i="6"/>
  <c r="A16" i="6"/>
  <c r="B59" i="4"/>
  <c r="A42" i="6" s="1"/>
  <c r="C7" i="6"/>
  <c r="B71" i="4"/>
  <c r="A52" i="6" s="1"/>
  <c r="B65" i="4"/>
  <c r="A47" i="6" s="1"/>
  <c r="B35" i="4"/>
  <c r="A22" i="6" s="1"/>
  <c r="G31" i="4"/>
  <c r="G55" i="4"/>
  <c r="B50" i="4"/>
  <c r="A34" i="6" s="1"/>
  <c r="G61" i="4"/>
  <c r="B62" i="4"/>
  <c r="A44" i="6" s="1"/>
  <c r="C5" i="6"/>
  <c r="D31" i="4"/>
  <c r="D74" i="4"/>
  <c r="D37" i="4"/>
  <c r="D61" i="4"/>
  <c r="D43" i="4"/>
  <c r="D49" i="4"/>
  <c r="C4" i="6"/>
  <c r="B32" i="4"/>
  <c r="A19" i="6" s="1"/>
  <c r="A14" i="6"/>
  <c r="G49" i="4"/>
  <c r="F69" i="6"/>
  <c r="C69" i="6" s="1"/>
  <c r="G64" i="6"/>
  <c r="G74" i="4"/>
  <c r="A24" i="6"/>
  <c r="D55" i="4"/>
  <c r="B56" i="4"/>
  <c r="A39" i="6" s="1"/>
  <c r="G37" i="4"/>
  <c r="D67" i="4"/>
  <c r="G67" i="4"/>
  <c r="G66" i="6" l="1"/>
  <c r="G65" i="6"/>
  <c r="H65" i="6" s="1"/>
  <c r="D65" i="6" s="1"/>
  <c r="G68" i="6"/>
  <c r="H68" i="6" s="1"/>
  <c r="D68" i="6" s="1"/>
  <c r="AB30" i="5"/>
  <c r="G67" i="6" s="1"/>
  <c r="X30" i="5"/>
  <c r="H30" i="5"/>
  <c r="I30" i="5"/>
  <c r="R30" i="5"/>
  <c r="J30" i="5"/>
  <c r="E1343" i="5"/>
  <c r="X1343" i="5" s="1"/>
  <c r="J1343" i="5"/>
  <c r="H1343" i="5"/>
  <c r="I1343" i="5"/>
  <c r="F1343" i="5"/>
  <c r="R1343" i="5"/>
  <c r="E1375" i="5"/>
  <c r="X1375" i="5" s="1"/>
  <c r="F1375" i="5"/>
  <c r="I1375" i="5"/>
  <c r="H1375" i="5"/>
  <c r="R1375" i="5"/>
  <c r="J1375" i="5"/>
  <c r="E1407" i="5"/>
  <c r="X1407" i="5" s="1"/>
  <c r="F1407" i="5"/>
  <c r="R1407" i="5"/>
  <c r="J1407" i="5"/>
  <c r="I1407" i="5"/>
  <c r="H1407" i="5"/>
  <c r="E1439" i="5"/>
  <c r="X1439" i="5" s="1"/>
  <c r="H1439" i="5"/>
  <c r="F1439" i="5"/>
  <c r="R1439" i="5"/>
  <c r="J1439" i="5"/>
  <c r="I1439" i="5"/>
  <c r="E1471" i="5"/>
  <c r="X1471" i="5" s="1"/>
  <c r="H1471" i="5"/>
  <c r="R1471" i="5"/>
  <c r="J1471" i="5"/>
  <c r="F1471" i="5"/>
  <c r="I1471" i="5"/>
  <c r="E1503" i="5"/>
  <c r="X1503" i="5" s="1"/>
  <c r="F1503" i="5"/>
  <c r="R1503" i="5"/>
  <c r="H1503" i="5"/>
  <c r="J1503" i="5"/>
  <c r="I1503" i="5"/>
  <c r="E1535" i="5"/>
  <c r="X1535" i="5" s="1"/>
  <c r="I1535" i="5"/>
  <c r="F1535" i="5"/>
  <c r="H1535" i="5"/>
  <c r="R1535" i="5"/>
  <c r="J1535" i="5"/>
  <c r="E1567" i="5"/>
  <c r="X1567" i="5" s="1"/>
  <c r="I1567" i="5"/>
  <c r="H1567" i="5"/>
  <c r="F1567" i="5"/>
  <c r="J1567" i="5"/>
  <c r="R1567" i="5"/>
  <c r="E1599" i="5"/>
  <c r="X1599" i="5" s="1"/>
  <c r="J1599" i="5"/>
  <c r="I1599" i="5"/>
  <c r="F1599" i="5"/>
  <c r="H1599" i="5"/>
  <c r="R1599" i="5"/>
  <c r="E1631" i="5"/>
  <c r="X1631" i="5" s="1"/>
  <c r="J1631" i="5"/>
  <c r="I1631" i="5"/>
  <c r="R1631" i="5"/>
  <c r="H1631" i="5"/>
  <c r="F1631" i="5"/>
  <c r="E1663" i="5"/>
  <c r="X1663" i="5" s="1"/>
  <c r="R1663" i="5"/>
  <c r="J1663" i="5"/>
  <c r="I1663" i="5"/>
  <c r="H1663" i="5"/>
  <c r="F1663" i="5"/>
  <c r="E1695" i="5"/>
  <c r="X1695" i="5" s="1"/>
  <c r="F1695" i="5"/>
  <c r="R1695" i="5"/>
  <c r="H1695" i="5"/>
  <c r="J1695" i="5"/>
  <c r="I1695" i="5"/>
  <c r="E1727" i="5"/>
  <c r="X1727" i="5" s="1"/>
  <c r="R1727" i="5"/>
  <c r="J1727" i="5"/>
  <c r="I1727" i="5"/>
  <c r="H1727" i="5"/>
  <c r="F1727" i="5"/>
  <c r="E1759" i="5"/>
  <c r="X1759" i="5" s="1"/>
  <c r="F1759" i="5"/>
  <c r="H1759" i="5"/>
  <c r="R1759" i="5"/>
  <c r="I1759" i="5"/>
  <c r="J1759" i="5"/>
  <c r="E1791" i="5"/>
  <c r="X1791" i="5" s="1"/>
  <c r="H1791" i="5"/>
  <c r="F1791" i="5"/>
  <c r="R1791" i="5"/>
  <c r="J1791" i="5"/>
  <c r="I1791" i="5"/>
  <c r="E1823" i="5"/>
  <c r="X1823" i="5" s="1"/>
  <c r="J1823" i="5"/>
  <c r="I1823" i="5"/>
  <c r="H1823" i="5"/>
  <c r="F1823" i="5"/>
  <c r="R1823" i="5"/>
  <c r="E1855" i="5"/>
  <c r="X1855" i="5" s="1"/>
  <c r="F1855" i="5"/>
  <c r="R1855" i="5"/>
  <c r="I1855" i="5"/>
  <c r="J1855" i="5"/>
  <c r="H1855" i="5"/>
  <c r="E1887" i="5"/>
  <c r="X1887" i="5" s="1"/>
  <c r="I1887" i="5"/>
  <c r="R1887" i="5"/>
  <c r="F1887" i="5"/>
  <c r="J1887" i="5"/>
  <c r="H1887" i="5"/>
  <c r="E1919" i="5"/>
  <c r="X1919" i="5" s="1"/>
  <c r="J1919" i="5"/>
  <c r="F1919" i="5"/>
  <c r="I1919" i="5"/>
  <c r="H1919" i="5"/>
  <c r="R1919" i="5"/>
  <c r="E1951" i="5"/>
  <c r="X1951" i="5" s="1"/>
  <c r="R1951" i="5"/>
  <c r="J1951" i="5"/>
  <c r="H1951" i="5"/>
  <c r="F1951" i="5"/>
  <c r="I1951" i="5"/>
  <c r="E1983" i="5"/>
  <c r="X1983" i="5" s="1"/>
  <c r="F1983" i="5"/>
  <c r="I1983" i="5"/>
  <c r="R1983" i="5"/>
  <c r="J1983" i="5"/>
  <c r="H1983" i="5"/>
  <c r="E2015" i="5"/>
  <c r="X2015" i="5" s="1"/>
  <c r="R2015" i="5"/>
  <c r="H2015" i="5"/>
  <c r="J2015" i="5"/>
  <c r="F2015" i="5"/>
  <c r="I2015" i="5"/>
  <c r="E2047" i="5"/>
  <c r="X2047" i="5" s="1"/>
  <c r="J2047" i="5"/>
  <c r="R2047" i="5"/>
  <c r="I2047" i="5"/>
  <c r="H2047" i="5"/>
  <c r="F2047" i="5"/>
  <c r="E2079" i="5"/>
  <c r="X2079" i="5" s="1"/>
  <c r="R2079" i="5"/>
  <c r="I2079" i="5"/>
  <c r="H2079" i="5"/>
  <c r="J2079" i="5"/>
  <c r="F2079" i="5"/>
  <c r="E2111" i="5"/>
  <c r="X2111" i="5" s="1"/>
  <c r="I2111" i="5"/>
  <c r="F2111" i="5"/>
  <c r="H2111" i="5"/>
  <c r="R2111" i="5"/>
  <c r="J2111" i="5"/>
  <c r="E2143" i="5"/>
  <c r="X2143" i="5" s="1"/>
  <c r="J2143" i="5"/>
  <c r="I2143" i="5"/>
  <c r="R2143" i="5"/>
  <c r="H2143" i="5"/>
  <c r="F2143" i="5"/>
  <c r="E2175" i="5"/>
  <c r="X2175" i="5" s="1"/>
  <c r="I2175" i="5"/>
  <c r="F2175" i="5"/>
  <c r="R2175" i="5"/>
  <c r="H2175" i="5"/>
  <c r="J2175" i="5"/>
  <c r="I2207" i="5"/>
  <c r="R2207" i="5"/>
  <c r="J2207" i="5"/>
  <c r="E2207" i="5"/>
  <c r="X2207" i="5" s="1"/>
  <c r="F2207" i="5"/>
  <c r="H2207" i="5"/>
  <c r="E2239" i="5"/>
  <c r="X2239" i="5" s="1"/>
  <c r="F2239" i="5"/>
  <c r="R2239" i="5"/>
  <c r="J2239" i="5"/>
  <c r="I2239" i="5"/>
  <c r="H2239" i="5"/>
  <c r="E2271" i="5"/>
  <c r="X2271" i="5" s="1"/>
  <c r="F2271" i="5"/>
  <c r="J2271" i="5"/>
  <c r="R2271" i="5"/>
  <c r="I2271" i="5"/>
  <c r="H2271" i="5"/>
  <c r="E2303" i="5"/>
  <c r="X2303" i="5" s="1"/>
  <c r="J2303" i="5"/>
  <c r="H2303" i="5"/>
  <c r="R2303" i="5"/>
  <c r="F2303" i="5"/>
  <c r="I2303" i="5"/>
  <c r="E2335" i="5"/>
  <c r="X2335" i="5" s="1"/>
  <c r="F2335" i="5"/>
  <c r="I2335" i="5"/>
  <c r="J2335" i="5"/>
  <c r="H2335" i="5"/>
  <c r="R2335" i="5"/>
  <c r="E2367" i="5"/>
  <c r="X2367" i="5" s="1"/>
  <c r="H2367" i="5"/>
  <c r="J2367" i="5"/>
  <c r="R2367" i="5"/>
  <c r="F2367" i="5"/>
  <c r="I2367" i="5"/>
  <c r="E2399" i="5"/>
  <c r="X2399" i="5" s="1"/>
  <c r="J2399" i="5"/>
  <c r="I2399" i="5"/>
  <c r="H2399" i="5"/>
  <c r="F2399" i="5"/>
  <c r="R2399" i="5"/>
  <c r="E1528" i="5"/>
  <c r="X1528" i="5" s="1"/>
  <c r="J1528" i="5"/>
  <c r="I1528" i="5"/>
  <c r="H1528" i="5"/>
  <c r="F1528" i="5"/>
  <c r="R1528" i="5"/>
  <c r="E1560" i="5"/>
  <c r="X1560" i="5" s="1"/>
  <c r="F1560" i="5"/>
  <c r="R1560" i="5"/>
  <c r="J1560" i="5"/>
  <c r="I1560" i="5"/>
  <c r="H1560" i="5"/>
  <c r="E1600" i="5"/>
  <c r="X1600" i="5" s="1"/>
  <c r="F1600" i="5"/>
  <c r="R1600" i="5"/>
  <c r="H1600" i="5"/>
  <c r="J1600" i="5"/>
  <c r="I1600" i="5"/>
  <c r="E1656" i="5"/>
  <c r="X1656" i="5" s="1"/>
  <c r="F1656" i="5"/>
  <c r="R1656" i="5"/>
  <c r="J1656" i="5"/>
  <c r="H1656" i="5"/>
  <c r="I1656" i="5"/>
  <c r="E1880" i="5"/>
  <c r="X1880" i="5" s="1"/>
  <c r="J1880" i="5"/>
  <c r="R1880" i="5"/>
  <c r="I1880" i="5"/>
  <c r="H1880" i="5"/>
  <c r="F1880" i="5"/>
  <c r="E1912" i="5"/>
  <c r="X1912" i="5" s="1"/>
  <c r="I1912" i="5"/>
  <c r="J1912" i="5"/>
  <c r="R1912" i="5"/>
  <c r="F1912" i="5"/>
  <c r="H1912" i="5"/>
  <c r="E1976" i="5"/>
  <c r="X1976" i="5" s="1"/>
  <c r="J1976" i="5"/>
  <c r="I1976" i="5"/>
  <c r="H1976" i="5"/>
  <c r="F1976" i="5"/>
  <c r="R1976" i="5"/>
  <c r="E2056" i="5"/>
  <c r="X2056" i="5" s="1"/>
  <c r="F2056" i="5"/>
  <c r="J2056" i="5"/>
  <c r="I2056" i="5"/>
  <c r="H2056" i="5"/>
  <c r="R2056" i="5"/>
  <c r="E2224" i="5"/>
  <c r="X2224" i="5" s="1"/>
  <c r="I2224" i="5"/>
  <c r="R2224" i="5"/>
  <c r="J2224" i="5"/>
  <c r="F2224" i="5"/>
  <c r="H2224" i="5"/>
  <c r="E2288" i="5"/>
  <c r="X2288" i="5" s="1"/>
  <c r="F2288" i="5"/>
  <c r="I2288" i="5"/>
  <c r="R2288" i="5"/>
  <c r="J2288" i="5"/>
  <c r="H2288" i="5"/>
  <c r="E2328" i="5"/>
  <c r="X2328" i="5" s="1"/>
  <c r="R2328" i="5"/>
  <c r="F2328" i="5"/>
  <c r="H2328" i="5"/>
  <c r="J2328" i="5"/>
  <c r="I2328" i="5"/>
  <c r="E2360" i="5"/>
  <c r="X2360" i="5" s="1"/>
  <c r="H2360" i="5"/>
  <c r="F2360" i="5"/>
  <c r="R2360" i="5"/>
  <c r="J2360" i="5"/>
  <c r="I2360" i="5"/>
  <c r="E2400" i="5"/>
  <c r="X2400" i="5" s="1"/>
  <c r="I2400" i="5"/>
  <c r="H2400" i="5"/>
  <c r="F2400" i="5"/>
  <c r="R2400" i="5"/>
  <c r="J2400" i="5"/>
  <c r="E2432" i="5"/>
  <c r="X2432" i="5" s="1"/>
  <c r="I2432" i="5"/>
  <c r="H2432" i="5"/>
  <c r="R2432" i="5"/>
  <c r="J2432" i="5"/>
  <c r="F2432" i="5"/>
  <c r="E2456" i="5"/>
  <c r="X2456" i="5" s="1"/>
  <c r="J2456" i="5"/>
  <c r="I2456" i="5"/>
  <c r="R2456" i="5"/>
  <c r="H2456" i="5"/>
  <c r="F2456" i="5"/>
  <c r="E1472" i="5"/>
  <c r="X1472" i="5" s="1"/>
  <c r="I1472" i="5"/>
  <c r="R1472" i="5"/>
  <c r="F1472" i="5"/>
  <c r="J1472" i="5"/>
  <c r="H1472" i="5"/>
  <c r="E1504" i="5"/>
  <c r="X1504" i="5" s="1"/>
  <c r="R1504" i="5"/>
  <c r="F1504" i="5"/>
  <c r="J1504" i="5"/>
  <c r="H1504" i="5"/>
  <c r="I1504" i="5"/>
  <c r="E1688" i="5"/>
  <c r="X1688" i="5" s="1"/>
  <c r="F1688" i="5"/>
  <c r="G1688" i="5"/>
  <c r="R1688" i="5"/>
  <c r="H1688" i="5"/>
  <c r="J1688" i="5"/>
  <c r="I1688" i="5"/>
  <c r="E1720" i="5"/>
  <c r="X1720" i="5" s="1"/>
  <c r="F1720" i="5"/>
  <c r="R1720" i="5"/>
  <c r="I1720" i="5"/>
  <c r="J1720" i="5"/>
  <c r="H1720" i="5"/>
  <c r="E1752" i="5"/>
  <c r="X1752" i="5" s="1"/>
  <c r="R1752" i="5"/>
  <c r="H1752" i="5"/>
  <c r="J1752" i="5"/>
  <c r="I1752" i="5"/>
  <c r="F1752" i="5"/>
  <c r="E1784" i="5"/>
  <c r="X1784" i="5" s="1"/>
  <c r="R1784" i="5"/>
  <c r="J1784" i="5"/>
  <c r="I1784" i="5"/>
  <c r="H1784" i="5"/>
  <c r="F1784" i="5"/>
  <c r="E1824" i="5"/>
  <c r="X1824" i="5" s="1"/>
  <c r="H1824" i="5"/>
  <c r="R1824" i="5"/>
  <c r="J1824" i="5"/>
  <c r="I1824" i="5"/>
  <c r="F1824" i="5"/>
  <c r="E1856" i="5"/>
  <c r="X1856" i="5" s="1"/>
  <c r="I1856" i="5"/>
  <c r="F1856" i="5"/>
  <c r="J1856" i="5"/>
  <c r="H1856" i="5"/>
  <c r="R1856" i="5"/>
  <c r="E1952" i="5"/>
  <c r="X1952" i="5" s="1"/>
  <c r="I1952" i="5"/>
  <c r="R1952" i="5"/>
  <c r="H1952" i="5"/>
  <c r="J1952" i="5"/>
  <c r="F1952" i="5"/>
  <c r="E2032" i="5"/>
  <c r="X2032" i="5" s="1"/>
  <c r="I2032" i="5"/>
  <c r="J2032" i="5"/>
  <c r="H2032" i="5"/>
  <c r="F2032" i="5"/>
  <c r="R2032" i="5"/>
  <c r="E2088" i="5"/>
  <c r="X2088" i="5" s="1"/>
  <c r="J2088" i="5"/>
  <c r="R2088" i="5"/>
  <c r="I2088" i="5"/>
  <c r="H2088" i="5"/>
  <c r="F2088" i="5"/>
  <c r="E2120" i="5"/>
  <c r="X2120" i="5" s="1"/>
  <c r="H2120" i="5"/>
  <c r="R2120" i="5"/>
  <c r="F2120" i="5"/>
  <c r="J2120" i="5"/>
  <c r="I2120" i="5"/>
  <c r="E2152" i="5"/>
  <c r="X2152" i="5" s="1"/>
  <c r="R2152" i="5"/>
  <c r="G2152" i="5"/>
  <c r="I2152" i="5"/>
  <c r="H2152" i="5"/>
  <c r="F2152" i="5"/>
  <c r="J2152" i="5"/>
  <c r="E2184" i="5"/>
  <c r="X2184" i="5" s="1"/>
  <c r="F2184" i="5"/>
  <c r="R2184" i="5"/>
  <c r="H2184" i="5"/>
  <c r="I2184" i="5"/>
  <c r="J2184" i="5"/>
  <c r="E2256" i="5"/>
  <c r="X2256" i="5" s="1"/>
  <c r="H2256" i="5"/>
  <c r="R2256" i="5"/>
  <c r="J2256" i="5"/>
  <c r="F2256" i="5"/>
  <c r="I2256" i="5"/>
  <c r="E2336" i="5"/>
  <c r="X2336" i="5" s="1"/>
  <c r="J2336" i="5"/>
  <c r="I2336" i="5"/>
  <c r="F2336" i="5"/>
  <c r="H2336" i="5"/>
  <c r="R2336" i="5"/>
  <c r="E2488" i="5"/>
  <c r="X2488" i="5" s="1"/>
  <c r="H2488" i="5"/>
  <c r="F2488" i="5"/>
  <c r="R2488" i="5"/>
  <c r="J2488" i="5"/>
  <c r="I2488" i="5"/>
  <c r="E1464" i="5"/>
  <c r="X1464" i="5" s="1"/>
  <c r="F1464" i="5"/>
  <c r="I1464" i="5"/>
  <c r="H1464" i="5"/>
  <c r="R1464" i="5"/>
  <c r="J1464" i="5"/>
  <c r="E1351" i="5"/>
  <c r="X1351" i="5" s="1"/>
  <c r="F1351" i="5"/>
  <c r="R1351" i="5"/>
  <c r="J1351" i="5"/>
  <c r="H1351" i="5"/>
  <c r="I1351" i="5"/>
  <c r="E1383" i="5"/>
  <c r="X1383" i="5" s="1"/>
  <c r="I1383" i="5"/>
  <c r="H1383" i="5"/>
  <c r="R1383" i="5"/>
  <c r="F1383" i="5"/>
  <c r="J1383" i="5"/>
  <c r="E1415" i="5"/>
  <c r="X1415" i="5" s="1"/>
  <c r="F1415" i="5"/>
  <c r="R1415" i="5"/>
  <c r="I1415" i="5"/>
  <c r="H1415" i="5"/>
  <c r="J1415" i="5"/>
  <c r="E1447" i="5"/>
  <c r="X1447" i="5" s="1"/>
  <c r="I1447" i="5"/>
  <c r="J1447" i="5"/>
  <c r="R1447" i="5"/>
  <c r="H1447" i="5"/>
  <c r="F1447" i="5"/>
  <c r="E1479" i="5"/>
  <c r="X1479" i="5" s="1"/>
  <c r="I1479" i="5"/>
  <c r="J1479" i="5"/>
  <c r="H1479" i="5"/>
  <c r="R1479" i="5"/>
  <c r="F1479" i="5"/>
  <c r="E1511" i="5"/>
  <c r="X1511" i="5" s="1"/>
  <c r="I1511" i="5"/>
  <c r="H1511" i="5"/>
  <c r="R1511" i="5"/>
  <c r="J1511" i="5"/>
  <c r="F1511" i="5"/>
  <c r="E1543" i="5"/>
  <c r="X1543" i="5" s="1"/>
  <c r="J1543" i="5"/>
  <c r="I1543" i="5"/>
  <c r="H1543" i="5"/>
  <c r="R1543" i="5"/>
  <c r="F1543" i="5"/>
  <c r="E1575" i="5"/>
  <c r="X1575" i="5" s="1"/>
  <c r="H1575" i="5"/>
  <c r="F1575" i="5"/>
  <c r="J1575" i="5"/>
  <c r="I1575" i="5"/>
  <c r="R1575" i="5"/>
  <c r="E1607" i="5"/>
  <c r="X1607" i="5" s="1"/>
  <c r="I1607" i="5"/>
  <c r="F1607" i="5"/>
  <c r="R1607" i="5"/>
  <c r="J1607" i="5"/>
  <c r="H1607" i="5"/>
  <c r="E1639" i="5"/>
  <c r="X1639" i="5" s="1"/>
  <c r="R1639" i="5"/>
  <c r="I1639" i="5"/>
  <c r="H1639" i="5"/>
  <c r="J1639" i="5"/>
  <c r="F1639" i="5"/>
  <c r="E1671" i="5"/>
  <c r="X1671" i="5" s="1"/>
  <c r="J1671" i="5"/>
  <c r="I1671" i="5"/>
  <c r="H1671" i="5"/>
  <c r="F1671" i="5"/>
  <c r="R1671" i="5"/>
  <c r="E1703" i="5"/>
  <c r="X1703" i="5" s="1"/>
  <c r="R1703" i="5"/>
  <c r="J1703" i="5"/>
  <c r="I1703" i="5"/>
  <c r="H1703" i="5"/>
  <c r="F1703" i="5"/>
  <c r="R1735" i="5"/>
  <c r="E1735" i="5"/>
  <c r="X1735" i="5" s="1"/>
  <c r="H1735" i="5"/>
  <c r="J1735" i="5"/>
  <c r="I1735" i="5"/>
  <c r="F1735" i="5"/>
  <c r="E1767" i="5"/>
  <c r="X1767" i="5" s="1"/>
  <c r="R1767" i="5"/>
  <c r="I1767" i="5"/>
  <c r="H1767" i="5"/>
  <c r="F1767" i="5"/>
  <c r="J1767" i="5"/>
  <c r="E1799" i="5"/>
  <c r="X1799" i="5" s="1"/>
  <c r="H1799" i="5"/>
  <c r="F1799" i="5"/>
  <c r="R1799" i="5"/>
  <c r="J1799" i="5"/>
  <c r="I1799" i="5"/>
  <c r="E1831" i="5"/>
  <c r="X1831" i="5" s="1"/>
  <c r="R1831" i="5"/>
  <c r="F1831" i="5"/>
  <c r="H1831" i="5"/>
  <c r="J1831" i="5"/>
  <c r="I1831" i="5"/>
  <c r="E1863" i="5"/>
  <c r="X1863" i="5" s="1"/>
  <c r="F1863" i="5"/>
  <c r="R1863" i="5"/>
  <c r="J1863" i="5"/>
  <c r="H1863" i="5"/>
  <c r="I1863" i="5"/>
  <c r="E1895" i="5"/>
  <c r="X1895" i="5" s="1"/>
  <c r="I1895" i="5"/>
  <c r="H1895" i="5"/>
  <c r="J1895" i="5"/>
  <c r="F1895" i="5"/>
  <c r="R1895" i="5"/>
  <c r="E1927" i="5"/>
  <c r="X1927" i="5" s="1"/>
  <c r="F1927" i="5"/>
  <c r="I1927" i="5"/>
  <c r="R1927" i="5"/>
  <c r="J1927" i="5"/>
  <c r="H1927" i="5"/>
  <c r="E1959" i="5"/>
  <c r="X1959" i="5" s="1"/>
  <c r="F1959" i="5"/>
  <c r="R1959" i="5"/>
  <c r="H1959" i="5"/>
  <c r="I1959" i="5"/>
  <c r="J1959" i="5"/>
  <c r="J1991" i="5"/>
  <c r="E1991" i="5"/>
  <c r="X1991" i="5" s="1"/>
  <c r="R1991" i="5"/>
  <c r="I1991" i="5"/>
  <c r="H1991" i="5"/>
  <c r="F1991" i="5"/>
  <c r="H2023" i="5"/>
  <c r="F2023" i="5"/>
  <c r="E2023" i="5"/>
  <c r="X2023" i="5" s="1"/>
  <c r="R2023" i="5"/>
  <c r="J2023" i="5"/>
  <c r="I2023" i="5"/>
  <c r="E2055" i="5"/>
  <c r="X2055" i="5" s="1"/>
  <c r="I2055" i="5"/>
  <c r="H2055" i="5"/>
  <c r="F2055" i="5"/>
  <c r="J2055" i="5"/>
  <c r="R2055" i="5"/>
  <c r="F2087" i="5"/>
  <c r="E2087" i="5"/>
  <c r="X2087" i="5" s="1"/>
  <c r="R2087" i="5"/>
  <c r="J2087" i="5"/>
  <c r="I2087" i="5"/>
  <c r="H2087" i="5"/>
  <c r="E2119" i="5"/>
  <c r="X2119" i="5" s="1"/>
  <c r="H2119" i="5"/>
  <c r="R2119" i="5"/>
  <c r="J2119" i="5"/>
  <c r="I2119" i="5"/>
  <c r="F2119" i="5"/>
  <c r="E2151" i="5"/>
  <c r="X2151" i="5" s="1"/>
  <c r="J2151" i="5"/>
  <c r="I2151" i="5"/>
  <c r="H2151" i="5"/>
  <c r="F2151" i="5"/>
  <c r="R2151" i="5"/>
  <c r="E2183" i="5"/>
  <c r="X2183" i="5" s="1"/>
  <c r="F2183" i="5"/>
  <c r="H2183" i="5"/>
  <c r="R2183" i="5"/>
  <c r="J2183" i="5"/>
  <c r="I2183" i="5"/>
  <c r="E2215" i="5"/>
  <c r="X2215" i="5" s="1"/>
  <c r="R2215" i="5"/>
  <c r="F2215" i="5"/>
  <c r="J2215" i="5"/>
  <c r="I2215" i="5"/>
  <c r="H2215" i="5"/>
  <c r="E2247" i="5"/>
  <c r="X2247" i="5" s="1"/>
  <c r="H2247" i="5"/>
  <c r="I2247" i="5"/>
  <c r="J2247" i="5"/>
  <c r="R2247" i="5"/>
  <c r="F2247" i="5"/>
  <c r="E2279" i="5"/>
  <c r="X2279" i="5" s="1"/>
  <c r="I2279" i="5"/>
  <c r="J2279" i="5"/>
  <c r="H2279" i="5"/>
  <c r="R2279" i="5"/>
  <c r="F2279" i="5"/>
  <c r="E2311" i="5"/>
  <c r="X2311" i="5" s="1"/>
  <c r="F2311" i="5"/>
  <c r="R2311" i="5"/>
  <c r="J2311" i="5"/>
  <c r="I2311" i="5"/>
  <c r="H2311" i="5"/>
  <c r="E2343" i="5"/>
  <c r="X2343" i="5" s="1"/>
  <c r="H2343" i="5"/>
  <c r="R2343" i="5"/>
  <c r="F2343" i="5"/>
  <c r="J2343" i="5"/>
  <c r="I2343" i="5"/>
  <c r="E2375" i="5"/>
  <c r="X2375" i="5" s="1"/>
  <c r="R2375" i="5"/>
  <c r="H2375" i="5"/>
  <c r="I2375" i="5"/>
  <c r="J2375" i="5"/>
  <c r="F2375" i="5"/>
  <c r="E1536" i="5"/>
  <c r="X1536" i="5" s="1"/>
  <c r="J1536" i="5"/>
  <c r="R1536" i="5"/>
  <c r="H1536" i="5"/>
  <c r="I1536" i="5"/>
  <c r="F1536" i="5"/>
  <c r="E1568" i="5"/>
  <c r="X1568" i="5" s="1"/>
  <c r="R1568" i="5"/>
  <c r="J1568" i="5"/>
  <c r="H1568" i="5"/>
  <c r="I1568" i="5"/>
  <c r="F1568" i="5"/>
  <c r="E1608" i="5"/>
  <c r="X1608" i="5" s="1"/>
  <c r="R1608" i="5"/>
  <c r="I1608" i="5"/>
  <c r="J1608" i="5"/>
  <c r="H1608" i="5"/>
  <c r="F1608" i="5"/>
  <c r="E1632" i="5"/>
  <c r="X1632" i="5" s="1"/>
  <c r="H1632" i="5"/>
  <c r="R1632" i="5"/>
  <c r="I1632" i="5"/>
  <c r="J1632" i="5"/>
  <c r="F1632" i="5"/>
  <c r="E1664" i="5"/>
  <c r="X1664" i="5" s="1"/>
  <c r="R1664" i="5"/>
  <c r="F1664" i="5"/>
  <c r="J1664" i="5"/>
  <c r="H1664" i="5"/>
  <c r="I1664" i="5"/>
  <c r="E1888" i="5"/>
  <c r="X1888" i="5" s="1"/>
  <c r="F1888" i="5"/>
  <c r="J1888" i="5"/>
  <c r="R1888" i="5"/>
  <c r="I1888" i="5"/>
  <c r="H1888" i="5"/>
  <c r="E1920" i="5"/>
  <c r="X1920" i="5" s="1"/>
  <c r="R1920" i="5"/>
  <c r="I1920" i="5"/>
  <c r="J1920" i="5"/>
  <c r="F1920" i="5"/>
  <c r="H1920" i="5"/>
  <c r="E2008" i="5"/>
  <c r="X2008" i="5" s="1"/>
  <c r="J2008" i="5"/>
  <c r="I2008" i="5"/>
  <c r="H2008" i="5"/>
  <c r="F2008" i="5"/>
  <c r="R2008" i="5"/>
  <c r="E2064" i="5"/>
  <c r="X2064" i="5" s="1"/>
  <c r="F2064" i="5"/>
  <c r="I2064" i="5"/>
  <c r="R2064" i="5"/>
  <c r="J2064" i="5"/>
  <c r="H2064" i="5"/>
  <c r="E2232" i="5"/>
  <c r="X2232" i="5" s="1"/>
  <c r="G2232" i="5"/>
  <c r="R2232" i="5"/>
  <c r="F2232" i="5"/>
  <c r="J2232" i="5"/>
  <c r="I2232" i="5"/>
  <c r="H2232" i="5"/>
  <c r="E2296" i="5"/>
  <c r="X2296" i="5" s="1"/>
  <c r="I2296" i="5"/>
  <c r="H2296" i="5"/>
  <c r="R2296" i="5"/>
  <c r="J2296" i="5"/>
  <c r="F2296" i="5"/>
  <c r="E2368" i="5"/>
  <c r="X2368" i="5" s="1"/>
  <c r="F2368" i="5"/>
  <c r="R2368" i="5"/>
  <c r="J2368" i="5"/>
  <c r="I2368" i="5"/>
  <c r="H2368" i="5"/>
  <c r="E2408" i="5"/>
  <c r="X2408" i="5" s="1"/>
  <c r="R2408" i="5"/>
  <c r="J2408" i="5"/>
  <c r="I2408" i="5"/>
  <c r="H2408" i="5"/>
  <c r="F2408" i="5"/>
  <c r="E2464" i="5"/>
  <c r="X2464" i="5" s="1"/>
  <c r="I2464" i="5"/>
  <c r="F2464" i="5"/>
  <c r="R2464" i="5"/>
  <c r="H2464" i="5"/>
  <c r="J2464" i="5"/>
  <c r="E1712" i="5"/>
  <c r="X1712" i="5" s="1"/>
  <c r="J1712" i="5"/>
  <c r="F1712" i="5"/>
  <c r="R1712" i="5"/>
  <c r="I1712" i="5"/>
  <c r="H1712" i="5"/>
  <c r="E1816" i="5"/>
  <c r="X1816" i="5" s="1"/>
  <c r="R1816" i="5"/>
  <c r="J1816" i="5"/>
  <c r="H1816" i="5"/>
  <c r="I1816" i="5"/>
  <c r="F1816" i="5"/>
  <c r="E2024" i="5"/>
  <c r="X2024" i="5" s="1"/>
  <c r="I2024" i="5"/>
  <c r="H2024" i="5"/>
  <c r="R2024" i="5"/>
  <c r="F2024" i="5"/>
  <c r="J2024" i="5"/>
  <c r="E2176" i="5"/>
  <c r="X2176" i="5" s="1"/>
  <c r="I2176" i="5"/>
  <c r="F2176" i="5"/>
  <c r="H2176" i="5"/>
  <c r="R2176" i="5"/>
  <c r="J2176" i="5"/>
  <c r="E2208" i="5"/>
  <c r="X2208" i="5" s="1"/>
  <c r="J2208" i="5"/>
  <c r="R2208" i="5"/>
  <c r="I2208" i="5"/>
  <c r="H2208" i="5"/>
  <c r="F2208" i="5"/>
  <c r="E1480" i="5"/>
  <c r="X1480" i="5" s="1"/>
  <c r="I1480" i="5"/>
  <c r="F1480" i="5"/>
  <c r="R1480" i="5"/>
  <c r="J1480" i="5"/>
  <c r="H1480" i="5"/>
  <c r="E1512" i="5"/>
  <c r="X1512" i="5" s="1"/>
  <c r="I1512" i="5"/>
  <c r="H1512" i="5"/>
  <c r="F1512" i="5"/>
  <c r="J1512" i="5"/>
  <c r="R1512" i="5"/>
  <c r="E1696" i="5"/>
  <c r="X1696" i="5" s="1"/>
  <c r="I1696" i="5"/>
  <c r="H1696" i="5"/>
  <c r="F1696" i="5"/>
  <c r="R1696" i="5"/>
  <c r="J1696" i="5"/>
  <c r="E1728" i="5"/>
  <c r="X1728" i="5" s="1"/>
  <c r="F1728" i="5"/>
  <c r="R1728" i="5"/>
  <c r="J1728" i="5"/>
  <c r="H1728" i="5"/>
  <c r="I1728" i="5"/>
  <c r="E1760" i="5"/>
  <c r="X1760" i="5" s="1"/>
  <c r="J1760" i="5"/>
  <c r="I1760" i="5"/>
  <c r="R1760" i="5"/>
  <c r="F1760" i="5"/>
  <c r="H1760" i="5"/>
  <c r="E1800" i="5"/>
  <c r="X1800" i="5" s="1"/>
  <c r="J1800" i="5"/>
  <c r="I1800" i="5"/>
  <c r="H1800" i="5"/>
  <c r="F1800" i="5"/>
  <c r="R1800" i="5"/>
  <c r="E1832" i="5"/>
  <c r="X1832" i="5" s="1"/>
  <c r="H1832" i="5"/>
  <c r="F1832" i="5"/>
  <c r="J1832" i="5"/>
  <c r="I1832" i="5"/>
  <c r="R1832" i="5"/>
  <c r="E1864" i="5"/>
  <c r="X1864" i="5" s="1"/>
  <c r="R1864" i="5"/>
  <c r="J1864" i="5"/>
  <c r="H1864" i="5"/>
  <c r="I1864" i="5"/>
  <c r="F1864" i="5"/>
  <c r="E1960" i="5"/>
  <c r="X1960" i="5" s="1"/>
  <c r="H1960" i="5"/>
  <c r="F1960" i="5"/>
  <c r="I1960" i="5"/>
  <c r="R1960" i="5"/>
  <c r="J1960" i="5"/>
  <c r="E1984" i="5"/>
  <c r="X1984" i="5" s="1"/>
  <c r="R1984" i="5"/>
  <c r="F1984" i="5"/>
  <c r="H1984" i="5"/>
  <c r="I1984" i="5"/>
  <c r="J1984" i="5"/>
  <c r="E2040" i="5"/>
  <c r="X2040" i="5" s="1"/>
  <c r="I2040" i="5"/>
  <c r="F2040" i="5"/>
  <c r="H2040" i="5"/>
  <c r="R2040" i="5"/>
  <c r="J2040" i="5"/>
  <c r="E2096" i="5"/>
  <c r="X2096" i="5" s="1"/>
  <c r="F2096" i="5"/>
  <c r="I2096" i="5"/>
  <c r="H2096" i="5"/>
  <c r="R2096" i="5"/>
  <c r="J2096" i="5"/>
  <c r="E2128" i="5"/>
  <c r="X2128" i="5" s="1"/>
  <c r="F2128" i="5"/>
  <c r="H2128" i="5"/>
  <c r="R2128" i="5"/>
  <c r="J2128" i="5"/>
  <c r="I2128" i="5"/>
  <c r="E2160" i="5"/>
  <c r="X2160" i="5" s="1"/>
  <c r="F2160" i="5"/>
  <c r="R2160" i="5"/>
  <c r="H2160" i="5"/>
  <c r="I2160" i="5"/>
  <c r="J2160" i="5"/>
  <c r="E2200" i="5"/>
  <c r="X2200" i="5" s="1"/>
  <c r="J2200" i="5"/>
  <c r="R2200" i="5"/>
  <c r="I2200" i="5"/>
  <c r="H2200" i="5"/>
  <c r="F2200" i="5"/>
  <c r="E2264" i="5"/>
  <c r="X2264" i="5" s="1"/>
  <c r="H2264" i="5"/>
  <c r="F2264" i="5"/>
  <c r="R2264" i="5"/>
  <c r="J2264" i="5"/>
  <c r="I2264" i="5"/>
  <c r="E2344" i="5"/>
  <c r="X2344" i="5" s="1"/>
  <c r="R2344" i="5"/>
  <c r="J2344" i="5"/>
  <c r="I2344" i="5"/>
  <c r="H2344" i="5"/>
  <c r="F2344" i="5"/>
  <c r="E2440" i="5"/>
  <c r="X2440" i="5" s="1"/>
  <c r="J2440" i="5"/>
  <c r="R2440" i="5"/>
  <c r="I2440" i="5"/>
  <c r="H2440" i="5"/>
  <c r="F2440" i="5"/>
  <c r="E2496" i="5"/>
  <c r="H2496" i="5"/>
  <c r="R2496" i="5"/>
  <c r="J2496" i="5"/>
  <c r="I2496" i="5"/>
  <c r="F2496" i="5"/>
  <c r="E1496" i="5"/>
  <c r="X1496" i="5" s="1"/>
  <c r="H1496" i="5"/>
  <c r="I1496" i="5"/>
  <c r="F1496" i="5"/>
  <c r="R1496" i="5"/>
  <c r="J1496" i="5"/>
  <c r="E1624" i="5"/>
  <c r="X1624" i="5" s="1"/>
  <c r="J1624" i="5"/>
  <c r="H1624" i="5"/>
  <c r="I1624" i="5"/>
  <c r="F1624" i="5"/>
  <c r="R1624" i="5"/>
  <c r="E1680" i="5"/>
  <c r="X1680" i="5" s="1"/>
  <c r="F1680" i="5"/>
  <c r="H1680" i="5"/>
  <c r="R1680" i="5"/>
  <c r="I1680" i="5"/>
  <c r="J1680" i="5"/>
  <c r="E1744" i="5"/>
  <c r="X1744" i="5" s="1"/>
  <c r="I1744" i="5"/>
  <c r="R1744" i="5"/>
  <c r="J1744" i="5"/>
  <c r="H1744" i="5"/>
  <c r="F1744" i="5"/>
  <c r="E1776" i="5"/>
  <c r="X1776" i="5" s="1"/>
  <c r="I1776" i="5"/>
  <c r="J1776" i="5"/>
  <c r="H1776" i="5"/>
  <c r="F1776" i="5"/>
  <c r="R1776" i="5"/>
  <c r="E1848" i="5"/>
  <c r="X1848" i="5" s="1"/>
  <c r="I1848" i="5"/>
  <c r="R1848" i="5"/>
  <c r="J1848" i="5"/>
  <c r="H1848" i="5"/>
  <c r="F1848" i="5"/>
  <c r="E1936" i="5"/>
  <c r="X1936" i="5" s="1"/>
  <c r="F1936" i="5"/>
  <c r="H1936" i="5"/>
  <c r="J1936" i="5"/>
  <c r="R1936" i="5"/>
  <c r="I1936" i="5"/>
  <c r="E2112" i="5"/>
  <c r="X2112" i="5" s="1"/>
  <c r="H2112" i="5"/>
  <c r="I2112" i="5"/>
  <c r="F2112" i="5"/>
  <c r="R2112" i="5"/>
  <c r="J2112" i="5"/>
  <c r="E2144" i="5"/>
  <c r="X2144" i="5" s="1"/>
  <c r="J2144" i="5"/>
  <c r="I2144" i="5"/>
  <c r="R2144" i="5"/>
  <c r="H2144" i="5"/>
  <c r="F2144" i="5"/>
  <c r="E2480" i="5"/>
  <c r="X2480" i="5" s="1"/>
  <c r="F2480" i="5"/>
  <c r="R2480" i="5"/>
  <c r="I2480" i="5"/>
  <c r="J2480" i="5"/>
  <c r="H2480" i="5"/>
  <c r="E1359" i="5"/>
  <c r="X1359" i="5" s="1"/>
  <c r="R1359" i="5"/>
  <c r="J1359" i="5"/>
  <c r="I1359" i="5"/>
  <c r="H1359" i="5"/>
  <c r="F1359" i="5"/>
  <c r="E1391" i="5"/>
  <c r="X1391" i="5" s="1"/>
  <c r="I1391" i="5"/>
  <c r="H1391" i="5"/>
  <c r="R1391" i="5"/>
  <c r="J1391" i="5"/>
  <c r="F1391" i="5"/>
  <c r="E1423" i="5"/>
  <c r="X1423" i="5" s="1"/>
  <c r="H1423" i="5"/>
  <c r="J1423" i="5"/>
  <c r="R1423" i="5"/>
  <c r="I1423" i="5"/>
  <c r="F1423" i="5"/>
  <c r="E1455" i="5"/>
  <c r="X1455" i="5" s="1"/>
  <c r="I1455" i="5"/>
  <c r="J1455" i="5"/>
  <c r="R1455" i="5"/>
  <c r="F1455" i="5"/>
  <c r="H1455" i="5"/>
  <c r="E1487" i="5"/>
  <c r="X1487" i="5" s="1"/>
  <c r="J1487" i="5"/>
  <c r="I1487" i="5"/>
  <c r="F1487" i="5"/>
  <c r="H1487" i="5"/>
  <c r="R1487" i="5"/>
  <c r="E1519" i="5"/>
  <c r="X1519" i="5" s="1"/>
  <c r="J1519" i="5"/>
  <c r="I1519" i="5"/>
  <c r="F1519" i="5"/>
  <c r="H1519" i="5"/>
  <c r="R1519" i="5"/>
  <c r="E1551" i="5"/>
  <c r="X1551" i="5" s="1"/>
  <c r="J1551" i="5"/>
  <c r="R1551" i="5"/>
  <c r="H1551" i="5"/>
  <c r="F1551" i="5"/>
  <c r="I1551" i="5"/>
  <c r="E1583" i="5"/>
  <c r="X1583" i="5" s="1"/>
  <c r="J1583" i="5"/>
  <c r="I1583" i="5"/>
  <c r="H1583" i="5"/>
  <c r="F1583" i="5"/>
  <c r="R1583" i="5"/>
  <c r="E1615" i="5"/>
  <c r="X1615" i="5" s="1"/>
  <c r="F1615" i="5"/>
  <c r="J1615" i="5"/>
  <c r="R1615" i="5"/>
  <c r="I1615" i="5"/>
  <c r="H1615" i="5"/>
  <c r="E1647" i="5"/>
  <c r="X1647" i="5" s="1"/>
  <c r="H1647" i="5"/>
  <c r="F1647" i="5"/>
  <c r="R1647" i="5"/>
  <c r="J1647" i="5"/>
  <c r="I1647" i="5"/>
  <c r="E1679" i="5"/>
  <c r="X1679" i="5" s="1"/>
  <c r="R1679" i="5"/>
  <c r="J1679" i="5"/>
  <c r="I1679" i="5"/>
  <c r="H1679" i="5"/>
  <c r="F1679" i="5"/>
  <c r="E1711" i="5"/>
  <c r="X1711" i="5" s="1"/>
  <c r="R1711" i="5"/>
  <c r="J1711" i="5"/>
  <c r="I1711" i="5"/>
  <c r="H1711" i="5"/>
  <c r="F1711" i="5"/>
  <c r="E1743" i="5"/>
  <c r="X1743" i="5" s="1"/>
  <c r="R1743" i="5"/>
  <c r="I1743" i="5"/>
  <c r="F1743" i="5"/>
  <c r="J1743" i="5"/>
  <c r="H1743" i="5"/>
  <c r="E1775" i="5"/>
  <c r="X1775" i="5" s="1"/>
  <c r="R1775" i="5"/>
  <c r="I1775" i="5"/>
  <c r="J1775" i="5"/>
  <c r="H1775" i="5"/>
  <c r="F1775" i="5"/>
  <c r="E1807" i="5"/>
  <c r="X1807" i="5" s="1"/>
  <c r="I1807" i="5"/>
  <c r="H1807" i="5"/>
  <c r="F1807" i="5"/>
  <c r="R1807" i="5"/>
  <c r="J1807" i="5"/>
  <c r="E1839" i="5"/>
  <c r="X1839" i="5" s="1"/>
  <c r="R1839" i="5"/>
  <c r="J1839" i="5"/>
  <c r="I1839" i="5"/>
  <c r="H1839" i="5"/>
  <c r="F1839" i="5"/>
  <c r="E1871" i="5"/>
  <c r="X1871" i="5" s="1"/>
  <c r="J1871" i="5"/>
  <c r="I1871" i="5"/>
  <c r="H1871" i="5"/>
  <c r="F1871" i="5"/>
  <c r="R1871" i="5"/>
  <c r="E1903" i="5"/>
  <c r="X1903" i="5" s="1"/>
  <c r="I1903" i="5"/>
  <c r="H1903" i="5"/>
  <c r="J1903" i="5"/>
  <c r="R1903" i="5"/>
  <c r="F1903" i="5"/>
  <c r="E1935" i="5"/>
  <c r="X1935" i="5" s="1"/>
  <c r="I1935" i="5"/>
  <c r="R1935" i="5"/>
  <c r="J1935" i="5"/>
  <c r="H1935" i="5"/>
  <c r="F1935" i="5"/>
  <c r="E1967" i="5"/>
  <c r="X1967" i="5" s="1"/>
  <c r="F1967" i="5"/>
  <c r="H1967" i="5"/>
  <c r="I1967" i="5"/>
  <c r="J1967" i="5"/>
  <c r="R1967" i="5"/>
  <c r="E1999" i="5"/>
  <c r="X1999" i="5" s="1"/>
  <c r="F1999" i="5"/>
  <c r="R1999" i="5"/>
  <c r="J1999" i="5"/>
  <c r="I1999" i="5"/>
  <c r="H1999" i="5"/>
  <c r="E2031" i="5"/>
  <c r="X2031" i="5" s="1"/>
  <c r="R2031" i="5"/>
  <c r="F2031" i="5"/>
  <c r="J2031" i="5"/>
  <c r="I2031" i="5"/>
  <c r="H2031" i="5"/>
  <c r="E2063" i="5"/>
  <c r="X2063" i="5" s="1"/>
  <c r="J2063" i="5"/>
  <c r="I2063" i="5"/>
  <c r="H2063" i="5"/>
  <c r="F2063" i="5"/>
  <c r="R2063" i="5"/>
  <c r="E2095" i="5"/>
  <c r="X2095" i="5" s="1"/>
  <c r="I2095" i="5"/>
  <c r="H2095" i="5"/>
  <c r="J2095" i="5"/>
  <c r="F2095" i="5"/>
  <c r="R2095" i="5"/>
  <c r="E2127" i="5"/>
  <c r="X2127" i="5" s="1"/>
  <c r="J2127" i="5"/>
  <c r="I2127" i="5"/>
  <c r="R2127" i="5"/>
  <c r="H2127" i="5"/>
  <c r="F2127" i="5"/>
  <c r="E2159" i="5"/>
  <c r="X2159" i="5" s="1"/>
  <c r="F2159" i="5"/>
  <c r="J2159" i="5"/>
  <c r="R2159" i="5"/>
  <c r="I2159" i="5"/>
  <c r="H2159" i="5"/>
  <c r="E2191" i="5"/>
  <c r="X2191" i="5" s="1"/>
  <c r="R2191" i="5"/>
  <c r="J2191" i="5"/>
  <c r="I2191" i="5"/>
  <c r="H2191" i="5"/>
  <c r="F2191" i="5"/>
  <c r="E2223" i="5"/>
  <c r="X2223" i="5" s="1"/>
  <c r="R2223" i="5"/>
  <c r="I2223" i="5"/>
  <c r="H2223" i="5"/>
  <c r="J2223" i="5"/>
  <c r="F2223" i="5"/>
  <c r="E2255" i="5"/>
  <c r="X2255" i="5" s="1"/>
  <c r="R2255" i="5"/>
  <c r="F2255" i="5"/>
  <c r="J2255" i="5"/>
  <c r="I2255" i="5"/>
  <c r="H2255" i="5"/>
  <c r="E2287" i="5"/>
  <c r="X2287" i="5" s="1"/>
  <c r="R2287" i="5"/>
  <c r="F2287" i="5"/>
  <c r="I2287" i="5"/>
  <c r="J2287" i="5"/>
  <c r="H2287" i="5"/>
  <c r="E2319" i="5"/>
  <c r="X2319" i="5" s="1"/>
  <c r="I2319" i="5"/>
  <c r="F2319" i="5"/>
  <c r="J2319" i="5"/>
  <c r="H2319" i="5"/>
  <c r="R2319" i="5"/>
  <c r="E2351" i="5"/>
  <c r="X2351" i="5" s="1"/>
  <c r="R2351" i="5"/>
  <c r="J2351" i="5"/>
  <c r="I2351" i="5"/>
  <c r="F2351" i="5"/>
  <c r="H2351" i="5"/>
  <c r="E2383" i="5"/>
  <c r="X2383" i="5" s="1"/>
  <c r="H2383" i="5"/>
  <c r="J2383" i="5"/>
  <c r="R2383" i="5"/>
  <c r="I2383" i="5"/>
  <c r="F2383" i="5"/>
  <c r="E1544" i="5"/>
  <c r="X1544" i="5" s="1"/>
  <c r="I1544" i="5"/>
  <c r="H1544" i="5"/>
  <c r="F1544" i="5"/>
  <c r="R1544" i="5"/>
  <c r="J1544" i="5"/>
  <c r="E1576" i="5"/>
  <c r="X1576" i="5" s="1"/>
  <c r="R1576" i="5"/>
  <c r="I1576" i="5"/>
  <c r="H1576" i="5"/>
  <c r="J1576" i="5"/>
  <c r="F1576" i="5"/>
  <c r="E1616" i="5"/>
  <c r="X1616" i="5" s="1"/>
  <c r="R1616" i="5"/>
  <c r="J1616" i="5"/>
  <c r="H1616" i="5"/>
  <c r="F1616" i="5"/>
  <c r="I1616" i="5"/>
  <c r="E1640" i="5"/>
  <c r="X1640" i="5" s="1"/>
  <c r="J1640" i="5"/>
  <c r="I1640" i="5"/>
  <c r="H1640" i="5"/>
  <c r="F1640" i="5"/>
  <c r="G1640" i="5"/>
  <c r="R1640" i="5"/>
  <c r="E1672" i="5"/>
  <c r="X1672" i="5" s="1"/>
  <c r="F1672" i="5"/>
  <c r="R1672" i="5"/>
  <c r="H1672" i="5"/>
  <c r="J1672" i="5"/>
  <c r="I1672" i="5"/>
  <c r="E1896" i="5"/>
  <c r="X1896" i="5" s="1"/>
  <c r="G1896" i="5"/>
  <c r="J1896" i="5"/>
  <c r="R1896" i="5"/>
  <c r="F1896" i="5"/>
  <c r="I1896" i="5"/>
  <c r="H1896" i="5"/>
  <c r="E1928" i="5"/>
  <c r="X1928" i="5" s="1"/>
  <c r="I1928" i="5"/>
  <c r="F1928" i="5"/>
  <c r="H1928" i="5"/>
  <c r="R1928" i="5"/>
  <c r="J1928" i="5"/>
  <c r="E2072" i="5"/>
  <c r="X2072" i="5" s="1"/>
  <c r="F2072" i="5"/>
  <c r="I2072" i="5"/>
  <c r="J2072" i="5"/>
  <c r="H2072" i="5"/>
  <c r="R2072" i="5"/>
  <c r="G2208" i="5"/>
  <c r="E2240" i="5"/>
  <c r="X2240" i="5" s="1"/>
  <c r="H2240" i="5"/>
  <c r="R2240" i="5"/>
  <c r="J2240" i="5"/>
  <c r="I2240" i="5"/>
  <c r="F2240" i="5"/>
  <c r="E2304" i="5"/>
  <c r="X2304" i="5" s="1"/>
  <c r="F2304" i="5"/>
  <c r="I2304" i="5"/>
  <c r="H2304" i="5"/>
  <c r="R2304" i="5"/>
  <c r="J2304" i="5"/>
  <c r="G2344" i="5"/>
  <c r="E2376" i="5"/>
  <c r="X2376" i="5" s="1"/>
  <c r="F2376" i="5"/>
  <c r="R2376" i="5"/>
  <c r="J2376" i="5"/>
  <c r="I2376" i="5"/>
  <c r="H2376" i="5"/>
  <c r="E2416" i="5"/>
  <c r="X2416" i="5" s="1"/>
  <c r="I2416" i="5"/>
  <c r="H2416" i="5"/>
  <c r="F2416" i="5"/>
  <c r="J2416" i="5"/>
  <c r="R2416" i="5"/>
  <c r="E2472" i="5"/>
  <c r="X2472" i="5" s="1"/>
  <c r="R2472" i="5"/>
  <c r="H2472" i="5"/>
  <c r="J2472" i="5"/>
  <c r="I2472" i="5"/>
  <c r="F2472" i="5"/>
  <c r="E1488" i="5"/>
  <c r="X1488" i="5" s="1"/>
  <c r="J1488" i="5"/>
  <c r="R1488" i="5"/>
  <c r="I1488" i="5"/>
  <c r="H1488" i="5"/>
  <c r="F1488" i="5"/>
  <c r="G1624" i="5"/>
  <c r="E1704" i="5"/>
  <c r="X1704" i="5" s="1"/>
  <c r="F1704" i="5"/>
  <c r="R1704" i="5"/>
  <c r="J1704" i="5"/>
  <c r="I1704" i="5"/>
  <c r="H1704" i="5"/>
  <c r="E1736" i="5"/>
  <c r="X1736" i="5" s="1"/>
  <c r="I1736" i="5"/>
  <c r="J1736" i="5"/>
  <c r="H1736" i="5"/>
  <c r="R1736" i="5"/>
  <c r="F1736" i="5"/>
  <c r="E1768" i="5"/>
  <c r="X1768" i="5" s="1"/>
  <c r="R1768" i="5"/>
  <c r="H1768" i="5"/>
  <c r="F1768" i="5"/>
  <c r="I1768" i="5"/>
  <c r="J1768" i="5"/>
  <c r="E1808" i="5"/>
  <c r="X1808" i="5" s="1"/>
  <c r="R1808" i="5"/>
  <c r="J1808" i="5"/>
  <c r="I1808" i="5"/>
  <c r="H1808" i="5"/>
  <c r="F1808" i="5"/>
  <c r="E1840" i="5"/>
  <c r="X1840" i="5" s="1"/>
  <c r="J1840" i="5"/>
  <c r="R1840" i="5"/>
  <c r="H1840" i="5"/>
  <c r="F1840" i="5"/>
  <c r="I1840" i="5"/>
  <c r="E1872" i="5"/>
  <c r="X1872" i="5" s="1"/>
  <c r="F1872" i="5"/>
  <c r="R1872" i="5"/>
  <c r="J1872" i="5"/>
  <c r="I1872" i="5"/>
  <c r="H1872" i="5"/>
  <c r="E1992" i="5"/>
  <c r="X1992" i="5" s="1"/>
  <c r="F1992" i="5"/>
  <c r="I1992" i="5"/>
  <c r="H1992" i="5"/>
  <c r="J1992" i="5"/>
  <c r="R1992" i="5"/>
  <c r="E2016" i="5"/>
  <c r="X2016" i="5" s="1"/>
  <c r="R2016" i="5"/>
  <c r="F2016" i="5"/>
  <c r="J2016" i="5"/>
  <c r="H2016" i="5"/>
  <c r="I2016" i="5"/>
  <c r="E2048" i="5"/>
  <c r="X2048" i="5" s="1"/>
  <c r="J2048" i="5"/>
  <c r="I2048" i="5"/>
  <c r="H2048" i="5"/>
  <c r="R2048" i="5"/>
  <c r="G2048" i="5"/>
  <c r="F2048" i="5"/>
  <c r="E2104" i="5"/>
  <c r="X2104" i="5" s="1"/>
  <c r="J2104" i="5"/>
  <c r="I2104" i="5"/>
  <c r="F2104" i="5"/>
  <c r="R2104" i="5"/>
  <c r="H2104" i="5"/>
  <c r="E2136" i="5"/>
  <c r="X2136" i="5" s="1"/>
  <c r="J2136" i="5"/>
  <c r="H2136" i="5"/>
  <c r="I2136" i="5"/>
  <c r="F2136" i="5"/>
  <c r="R2136" i="5"/>
  <c r="E2168" i="5"/>
  <c r="X2168" i="5" s="1"/>
  <c r="R2168" i="5"/>
  <c r="J2168" i="5"/>
  <c r="I2168" i="5"/>
  <c r="H2168" i="5"/>
  <c r="F2168" i="5"/>
  <c r="H2280" i="5"/>
  <c r="E2280" i="5"/>
  <c r="X2280" i="5" s="1"/>
  <c r="F2280" i="5"/>
  <c r="R2280" i="5"/>
  <c r="J2280" i="5"/>
  <c r="I2280" i="5"/>
  <c r="E2448" i="5"/>
  <c r="X2448" i="5" s="1"/>
  <c r="J2448" i="5"/>
  <c r="I2448" i="5"/>
  <c r="F2448" i="5"/>
  <c r="H2448" i="5"/>
  <c r="R2448" i="5"/>
  <c r="G2480" i="5"/>
  <c r="E2504" i="5"/>
  <c r="X2504" i="5" s="1"/>
  <c r="F2504" i="5"/>
  <c r="J2504" i="5"/>
  <c r="I2504" i="5"/>
  <c r="H2504" i="5"/>
  <c r="R2504" i="5"/>
  <c r="E1335" i="5"/>
  <c r="I1335" i="5"/>
  <c r="R1335" i="5"/>
  <c r="H1335" i="5"/>
  <c r="J1335" i="5"/>
  <c r="F1335" i="5"/>
  <c r="E1367" i="5"/>
  <c r="X1367" i="5" s="1"/>
  <c r="F1367" i="5"/>
  <c r="H1367" i="5"/>
  <c r="R1367" i="5"/>
  <c r="J1367" i="5"/>
  <c r="I1367" i="5"/>
  <c r="E1399" i="5"/>
  <c r="X1399" i="5" s="1"/>
  <c r="J1399" i="5"/>
  <c r="I1399" i="5"/>
  <c r="H1399" i="5"/>
  <c r="F1399" i="5"/>
  <c r="R1399" i="5"/>
  <c r="E1431" i="5"/>
  <c r="X1431" i="5" s="1"/>
  <c r="H1431" i="5"/>
  <c r="I1431" i="5"/>
  <c r="J1431" i="5"/>
  <c r="R1431" i="5"/>
  <c r="F1431" i="5"/>
  <c r="E1463" i="5"/>
  <c r="X1463" i="5" s="1"/>
  <c r="J1463" i="5"/>
  <c r="I1463" i="5"/>
  <c r="F1463" i="5"/>
  <c r="H1463" i="5"/>
  <c r="R1463" i="5"/>
  <c r="E1495" i="5"/>
  <c r="X1495" i="5" s="1"/>
  <c r="J1495" i="5"/>
  <c r="H1495" i="5"/>
  <c r="I1495" i="5"/>
  <c r="F1495" i="5"/>
  <c r="R1495" i="5"/>
  <c r="E1527" i="5"/>
  <c r="X1527" i="5" s="1"/>
  <c r="F1527" i="5"/>
  <c r="R1527" i="5"/>
  <c r="J1527" i="5"/>
  <c r="I1527" i="5"/>
  <c r="H1527" i="5"/>
  <c r="E1559" i="5"/>
  <c r="X1559" i="5" s="1"/>
  <c r="R1559" i="5"/>
  <c r="J1559" i="5"/>
  <c r="I1559" i="5"/>
  <c r="H1559" i="5"/>
  <c r="F1559" i="5"/>
  <c r="E1591" i="5"/>
  <c r="X1591" i="5" s="1"/>
  <c r="H1591" i="5"/>
  <c r="R1591" i="5"/>
  <c r="F1591" i="5"/>
  <c r="J1591" i="5"/>
  <c r="I1591" i="5"/>
  <c r="E1623" i="5"/>
  <c r="X1623" i="5" s="1"/>
  <c r="H1623" i="5"/>
  <c r="F1623" i="5"/>
  <c r="R1623" i="5"/>
  <c r="I1623" i="5"/>
  <c r="J1623" i="5"/>
  <c r="E1655" i="5"/>
  <c r="X1655" i="5" s="1"/>
  <c r="F1655" i="5"/>
  <c r="R1655" i="5"/>
  <c r="J1655" i="5"/>
  <c r="I1655" i="5"/>
  <c r="H1655" i="5"/>
  <c r="E1687" i="5"/>
  <c r="X1687" i="5" s="1"/>
  <c r="J1687" i="5"/>
  <c r="H1687" i="5"/>
  <c r="I1687" i="5"/>
  <c r="F1687" i="5"/>
  <c r="R1687" i="5"/>
  <c r="E1719" i="5"/>
  <c r="X1719" i="5" s="1"/>
  <c r="R1719" i="5"/>
  <c r="J1719" i="5"/>
  <c r="I1719" i="5"/>
  <c r="H1719" i="5"/>
  <c r="F1719" i="5"/>
  <c r="E1751" i="5"/>
  <c r="X1751" i="5" s="1"/>
  <c r="H1751" i="5"/>
  <c r="F1751" i="5"/>
  <c r="R1751" i="5"/>
  <c r="I1751" i="5"/>
  <c r="J1751" i="5"/>
  <c r="E1783" i="5"/>
  <c r="X1783" i="5" s="1"/>
  <c r="H1783" i="5"/>
  <c r="F1783" i="5"/>
  <c r="R1783" i="5"/>
  <c r="J1783" i="5"/>
  <c r="I1783" i="5"/>
  <c r="E1815" i="5"/>
  <c r="X1815" i="5" s="1"/>
  <c r="F1815" i="5"/>
  <c r="I1815" i="5"/>
  <c r="J1815" i="5"/>
  <c r="R1815" i="5"/>
  <c r="H1815" i="5"/>
  <c r="E1847" i="5"/>
  <c r="X1847" i="5" s="1"/>
  <c r="I1847" i="5"/>
  <c r="R1847" i="5"/>
  <c r="H1847" i="5"/>
  <c r="J1847" i="5"/>
  <c r="F1847" i="5"/>
  <c r="E1879" i="5"/>
  <c r="X1879" i="5" s="1"/>
  <c r="I1879" i="5"/>
  <c r="H1879" i="5"/>
  <c r="J1879" i="5"/>
  <c r="R1879" i="5"/>
  <c r="F1879" i="5"/>
  <c r="E1911" i="5"/>
  <c r="X1911" i="5" s="1"/>
  <c r="I1911" i="5"/>
  <c r="R1911" i="5"/>
  <c r="H1911" i="5"/>
  <c r="J1911" i="5"/>
  <c r="F1911" i="5"/>
  <c r="E1943" i="5"/>
  <c r="X1943" i="5" s="1"/>
  <c r="R1943" i="5"/>
  <c r="J1943" i="5"/>
  <c r="H1943" i="5"/>
  <c r="F1943" i="5"/>
  <c r="I1943" i="5"/>
  <c r="E1975" i="5"/>
  <c r="X1975" i="5" s="1"/>
  <c r="R1975" i="5"/>
  <c r="J1975" i="5"/>
  <c r="H1975" i="5"/>
  <c r="I1975" i="5"/>
  <c r="F1975" i="5"/>
  <c r="E2007" i="5"/>
  <c r="X2007" i="5" s="1"/>
  <c r="F2007" i="5"/>
  <c r="J2007" i="5"/>
  <c r="H2007" i="5"/>
  <c r="R2007" i="5"/>
  <c r="I2007" i="5"/>
  <c r="E2039" i="5"/>
  <c r="X2039" i="5" s="1"/>
  <c r="J2039" i="5"/>
  <c r="H2039" i="5"/>
  <c r="R2039" i="5"/>
  <c r="I2039" i="5"/>
  <c r="F2039" i="5"/>
  <c r="E2071" i="5"/>
  <c r="X2071" i="5" s="1"/>
  <c r="R2071" i="5"/>
  <c r="J2071" i="5"/>
  <c r="I2071" i="5"/>
  <c r="H2071" i="5"/>
  <c r="F2071" i="5"/>
  <c r="E2103" i="5"/>
  <c r="X2103" i="5" s="1"/>
  <c r="H2103" i="5"/>
  <c r="F2103" i="5"/>
  <c r="R2103" i="5"/>
  <c r="J2103" i="5"/>
  <c r="I2103" i="5"/>
  <c r="E2135" i="5"/>
  <c r="X2135" i="5" s="1"/>
  <c r="J2135" i="5"/>
  <c r="I2135" i="5"/>
  <c r="H2135" i="5"/>
  <c r="F2135" i="5"/>
  <c r="R2135" i="5"/>
  <c r="E2167" i="5"/>
  <c r="X2167" i="5" s="1"/>
  <c r="R2167" i="5"/>
  <c r="J2167" i="5"/>
  <c r="H2167" i="5"/>
  <c r="I2167" i="5"/>
  <c r="F2167" i="5"/>
  <c r="E2199" i="5"/>
  <c r="X2199" i="5" s="1"/>
  <c r="H2199" i="5"/>
  <c r="F2199" i="5"/>
  <c r="J2199" i="5"/>
  <c r="I2199" i="5"/>
  <c r="R2199" i="5"/>
  <c r="E2231" i="5"/>
  <c r="X2231" i="5" s="1"/>
  <c r="I2231" i="5"/>
  <c r="H2231" i="5"/>
  <c r="F2231" i="5"/>
  <c r="R2231" i="5"/>
  <c r="J2231" i="5"/>
  <c r="E2263" i="5"/>
  <c r="X2263" i="5" s="1"/>
  <c r="F2263" i="5"/>
  <c r="J2263" i="5"/>
  <c r="I2263" i="5"/>
  <c r="H2263" i="5"/>
  <c r="R2263" i="5"/>
  <c r="E2295" i="5"/>
  <c r="X2295" i="5" s="1"/>
  <c r="F2295" i="5"/>
  <c r="R2295" i="5"/>
  <c r="J2295" i="5"/>
  <c r="I2295" i="5"/>
  <c r="H2295" i="5"/>
  <c r="E2327" i="5"/>
  <c r="X2327" i="5" s="1"/>
  <c r="R2327" i="5"/>
  <c r="J2327" i="5"/>
  <c r="H2327" i="5"/>
  <c r="F2327" i="5"/>
  <c r="I2327" i="5"/>
  <c r="E2359" i="5"/>
  <c r="X2359" i="5" s="1"/>
  <c r="H2359" i="5"/>
  <c r="I2359" i="5"/>
  <c r="R2359" i="5"/>
  <c r="F2359" i="5"/>
  <c r="J2359" i="5"/>
  <c r="E2391" i="5"/>
  <c r="X2391" i="5" s="1"/>
  <c r="H2391" i="5"/>
  <c r="J2391" i="5"/>
  <c r="I2391" i="5"/>
  <c r="F2391" i="5"/>
  <c r="R2391" i="5"/>
  <c r="G1464" i="5"/>
  <c r="G1496" i="5"/>
  <c r="E1552" i="5"/>
  <c r="X1552" i="5" s="1"/>
  <c r="I1552" i="5"/>
  <c r="F1552" i="5"/>
  <c r="R1552" i="5"/>
  <c r="J1552" i="5"/>
  <c r="H1552" i="5"/>
  <c r="E1592" i="5"/>
  <c r="X1592" i="5" s="1"/>
  <c r="F1592" i="5"/>
  <c r="R1592" i="5"/>
  <c r="J1592" i="5"/>
  <c r="I1592" i="5"/>
  <c r="H1592" i="5"/>
  <c r="E1648" i="5"/>
  <c r="X1648" i="5" s="1"/>
  <c r="F1648" i="5"/>
  <c r="J1648" i="5"/>
  <c r="H1648" i="5"/>
  <c r="R1648" i="5"/>
  <c r="I1648" i="5"/>
  <c r="G1680" i="5"/>
  <c r="G1712" i="5"/>
  <c r="G1744" i="5"/>
  <c r="G1776" i="5"/>
  <c r="G1816" i="5"/>
  <c r="G1848" i="5"/>
  <c r="E1904" i="5"/>
  <c r="X1904" i="5" s="1"/>
  <c r="R1904" i="5"/>
  <c r="I1904" i="5"/>
  <c r="H1904" i="5"/>
  <c r="F1904" i="5"/>
  <c r="J1904" i="5"/>
  <c r="G1936" i="5"/>
  <c r="E1968" i="5"/>
  <c r="X1968" i="5" s="1"/>
  <c r="F1968" i="5"/>
  <c r="I1968" i="5"/>
  <c r="H1968" i="5"/>
  <c r="J1968" i="5"/>
  <c r="R1968" i="5"/>
  <c r="G2024" i="5"/>
  <c r="E2080" i="5"/>
  <c r="X2080" i="5" s="1"/>
  <c r="H2080" i="5"/>
  <c r="F2080" i="5"/>
  <c r="R2080" i="5"/>
  <c r="J2080" i="5"/>
  <c r="I2080" i="5"/>
  <c r="G2112" i="5"/>
  <c r="G2144" i="5"/>
  <c r="G2176" i="5"/>
  <c r="E2216" i="5"/>
  <c r="X2216" i="5" s="1"/>
  <c r="J2216" i="5"/>
  <c r="I2216" i="5"/>
  <c r="H2216" i="5"/>
  <c r="R2216" i="5"/>
  <c r="F2216" i="5"/>
  <c r="E2248" i="5"/>
  <c r="X2248" i="5" s="1"/>
  <c r="I2248" i="5"/>
  <c r="H2248" i="5"/>
  <c r="F2248" i="5"/>
  <c r="R2248" i="5"/>
  <c r="J2248" i="5"/>
  <c r="E2312" i="5"/>
  <c r="X2312" i="5" s="1"/>
  <c r="H2312" i="5"/>
  <c r="R2312" i="5"/>
  <c r="J2312" i="5"/>
  <c r="F2312" i="5"/>
  <c r="I2312" i="5"/>
  <c r="E2352" i="5"/>
  <c r="X2352" i="5" s="1"/>
  <c r="R2352" i="5"/>
  <c r="J2352" i="5"/>
  <c r="H2352" i="5"/>
  <c r="I2352" i="5"/>
  <c r="F2352" i="5"/>
  <c r="E2392" i="5"/>
  <c r="X2392" i="5" s="1"/>
  <c r="I2392" i="5"/>
  <c r="J2392" i="5"/>
  <c r="R2392" i="5"/>
  <c r="H2392" i="5"/>
  <c r="F2392" i="5"/>
  <c r="E2424" i="5"/>
  <c r="X2424" i="5" s="1"/>
  <c r="J2424" i="5"/>
  <c r="I2424" i="5"/>
  <c r="H2424" i="5"/>
  <c r="F2424" i="5"/>
  <c r="R2424" i="5"/>
  <c r="C47" i="6"/>
  <c r="C52" i="6"/>
  <c r="F36" i="6"/>
  <c r="H36" i="6" s="1"/>
  <c r="F51" i="6"/>
  <c r="H51" i="6" s="1"/>
  <c r="F46" i="6"/>
  <c r="H46" i="6" s="1"/>
  <c r="F41" i="6"/>
  <c r="H41" i="6" s="1"/>
  <c r="F67" i="6"/>
  <c r="F31" i="6"/>
  <c r="H31" i="6" s="1"/>
  <c r="H26" i="6"/>
  <c r="D21" i="6"/>
  <c r="K67" i="6"/>
  <c r="F35" i="6"/>
  <c r="H35" i="6" s="1"/>
  <c r="F40" i="6"/>
  <c r="H40" i="6" s="1"/>
  <c r="F45" i="6"/>
  <c r="H45" i="6" s="1"/>
  <c r="F66" i="6"/>
  <c r="F50" i="6"/>
  <c r="H50" i="6" s="1"/>
  <c r="F30" i="6"/>
  <c r="H30" i="6" s="1"/>
  <c r="H25" i="6"/>
  <c r="C44" i="6"/>
  <c r="C29" i="6"/>
  <c r="C24" i="6"/>
  <c r="H54" i="6"/>
  <c r="F59" i="6"/>
  <c r="H59" i="6" s="1"/>
  <c r="F62" i="6"/>
  <c r="H62" i="6" s="1"/>
  <c r="F55" i="6"/>
  <c r="F63" i="6"/>
  <c r="H63" i="6" s="1"/>
  <c r="F58" i="6"/>
  <c r="H58" i="6" s="1"/>
  <c r="F60" i="6"/>
  <c r="H60" i="6" s="1"/>
  <c r="F57" i="6"/>
  <c r="H57" i="6" s="1"/>
  <c r="B64" i="6"/>
  <c r="H64" i="6"/>
  <c r="C65" i="6" l="1"/>
  <c r="H66" i="6"/>
  <c r="D66" i="6" s="1"/>
  <c r="C68" i="6"/>
  <c r="H67" i="6"/>
  <c r="C67" i="6" s="1"/>
  <c r="X1335" i="5"/>
  <c r="G69" i="6" a="1"/>
  <c r="G69" i="6" s="1"/>
  <c r="H69" i="6" s="1"/>
  <c r="D51" i="6"/>
  <c r="C51" i="6"/>
  <c r="D26" i="6"/>
  <c r="C26" i="6"/>
  <c r="D41" i="6"/>
  <c r="C41" i="6"/>
  <c r="D46" i="6"/>
  <c r="C46" i="6"/>
  <c r="D36" i="6"/>
  <c r="C36" i="6"/>
  <c r="D31" i="6"/>
  <c r="C31" i="6"/>
  <c r="D45" i="6"/>
  <c r="C45" i="6"/>
  <c r="D40" i="6"/>
  <c r="C40" i="6"/>
  <c r="D25" i="6"/>
  <c r="C25" i="6"/>
  <c r="D30" i="6"/>
  <c r="C30" i="6"/>
  <c r="D50" i="6"/>
  <c r="C50" i="6"/>
  <c r="D35" i="6"/>
  <c r="C35" i="6"/>
  <c r="D59" i="6"/>
  <c r="C59" i="6"/>
  <c r="D57" i="6"/>
  <c r="C57" i="6"/>
  <c r="D60" i="6"/>
  <c r="C60" i="6"/>
  <c r="D63" i="6"/>
  <c r="C63" i="6"/>
  <c r="D54" i="6"/>
  <c r="C54" i="6"/>
  <c r="D58" i="6"/>
  <c r="C58" i="6"/>
  <c r="F56" i="6"/>
  <c r="H56" i="6" s="1"/>
  <c r="H55" i="6"/>
  <c r="D62" i="6"/>
  <c r="C62" i="6"/>
  <c r="C64" i="6"/>
  <c r="D64" i="6"/>
  <c r="S30" i="5"/>
  <c r="D67" i="6" l="1"/>
  <c r="C66" i="6"/>
  <c r="D55" i="6"/>
  <c r="C55" i="6"/>
  <c r="H70" i="6"/>
  <c r="D2" i="6" s="1"/>
  <c r="D56" i="6"/>
  <c r="C56" i="6"/>
  <c r="T3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<sst xmlns="http://schemas.openxmlformats.org/spreadsheetml/2006/main" count="22753" uniqueCount="15873">
  <si>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</si>
  <si>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</si>
  <si>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</si>
  <si>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</si>
  <si>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</si>
  <si>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</si>
  <si>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</si>
  <si>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</si>
  <si>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</si>
  <si>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</si>
  <si>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</si>
  <si>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</si>
  <si>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</si>
  <si>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</si>
  <si>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</si>
  <si>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</si>
  <si>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</si>
  <si>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</si>
  <si>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</si>
  <si>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</si>
  <si>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</si>
  <si>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</si>
  <si>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</si>
  <si>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</si>
  <si>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</si>
  <si>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</si>
  <si>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</si>
  <si>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</si>
  <si>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</si>
  <si>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</si>
  <si>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</si>
  <si>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</si>
  <si>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</si>
  <si>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</si>
  <si>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</si>
  <si>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</si>
  <si>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</si>
  <si>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</si>
  <si>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</si>
  <si>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</si>
  <si>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</si>
  <si>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</si>
  <si>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</si>
  <si>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</si>
  <si>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</si>
  <si>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</si>
  <si>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</si>
  <si>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</si>
  <si>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</si>
  <si>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</si>
  <si>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</si>
  <si>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</si>
  <si>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</si>
  <si>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</si>
  <si>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</si>
  <si>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</si>
  <si>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</si>
  <si>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</si>
  <si>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</si>
  <si>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</si>
  <si>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</si>
  <si>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</si>
  <si>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</si>
  <si>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</si>
  <si>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</si>
  <si>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</si>
  <si>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</si>
  <si>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</si>
  <si>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</si>
  <si>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</si>
  <si>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</si>
  <si>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</si>
  <si>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</si>
  <si>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</si>
  <si>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</si>
  <si>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</si>
  <si>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</si>
  <si>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</si>
  <si>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</si>
  <si>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</si>
  <si>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</si>
  <si>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</si>
  <si>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</si>
  <si>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</si>
  <si>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</si>
  <si>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</si>
  <si>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</si>
  <si>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</si>
  <si>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</si>
  <si>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</si>
  <si>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</si>
  <si>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</si>
  <si>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</si>
  <si>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</si>
  <si>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</si>
  <si>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</si>
  <si>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</si>
  <si>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</si>
  <si>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</si>
  <si>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</si>
  <si>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</si>
  <si>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</si>
  <si>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</si>
  <si>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</si>
  <si>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</si>
  <si>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</si>
  <si>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</si>
  <si>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</si>
  <si>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</si>
  <si>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</si>
  <si>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</si>
  <si>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</si>
  <si>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</si>
  <si>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</si>
  <si>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</si>
  <si>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</si>
  <si>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</si>
  <si>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</si>
  <si>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</si>
  <si>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</si>
  <si>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</si>
  <si>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</si>
  <si>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</si>
  <si>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</si>
  <si>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</si>
  <si>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</si>
  <si>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</si>
  <si>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</si>
  <si>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</si>
  <si>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</si>
  <si>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</si>
  <si>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</si>
  <si>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</si>
  <si>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</si>
  <si>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</si>
  <si>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</si>
  <si>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</si>
  <si>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</si>
  <si>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</si>
  <si>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</si>
  <si>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</si>
  <si>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</si>
  <si>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</si>
  <si>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</si>
  <si>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</si>
  <si>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</si>
  <si>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</si>
  <si>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</si>
  <si>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</si>
  <si>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</si>
  <si>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</si>
  <si>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</si>
  <si>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</si>
  <si>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</si>
  <si>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</si>
  <si>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</si>
  <si>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</si>
  <si>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</si>
  <si>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</si>
  <si>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</si>
  <si>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</si>
  <si>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</si>
  <si>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</si>
  <si>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</si>
  <si>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</si>
  <si>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</si>
  <si>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</si>
  <si>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</si>
  <si>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</si>
  <si>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</si>
  <si>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</si>
  <si>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</si>
  <si>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</si>
  <si>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</si>
  <si>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</si>
  <si>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</si>
  <si>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</si>
  <si>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</si>
  <si>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</si>
  <si>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</si>
  <si>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</si>
  <si>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</si>
  <si>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</si>
  <si>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</si>
  <si>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</si>
  <si>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</si>
  <si>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</si>
  <si>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</si>
  <si>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</si>
  <si>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</si>
  <si>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</si>
  <si>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</si>
  <si>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</si>
  <si>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</si>
  <si>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</si>
  <si>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</si>
  <si>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</si>
  <si>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</si>
  <si>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</si>
  <si>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</si>
  <si>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</si>
  <si>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</si>
  <si>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</si>
  <si>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</si>
  <si>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</si>
  <si>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</si>
  <si>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</si>
  <si>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</si>
  <si>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</si>
  <si>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</si>
  <si>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</si>
  <si>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</si>
  <si>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</si>
  <si>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</si>
  <si>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</si>
  <si>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</si>
  <si>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</si>
  <si>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</si>
  <si>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</si>
  <si>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</si>
  <si>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</si>
  <si>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</si>
  <si>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</si>
  <si>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</si>
  <si>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</si>
  <si>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</si>
  <si>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</si>
  <si>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</si>
  <si>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</si>
  <si>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</si>
  <si>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</si>
  <si>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</si>
  <si>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</si>
  <si>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</si>
  <si>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</si>
  <si>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</si>
  <si>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</si>
  <si>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</si>
  <si>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</si>
  <si>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</si>
  <si>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</si>
  <si>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</si>
  <si>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</si>
  <si>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</si>
  <si>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</si>
  <si>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</si>
  <si>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</si>
  <si>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</si>
  <si>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</si>
  <si>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</si>
  <si>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</si>
  <si>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</si>
  <si>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</si>
  <si>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</si>
  <si>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</si>
  <si>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</si>
  <si>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</si>
  <si>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</si>
  <si>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</si>
  <si>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</si>
  <si>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</si>
  <si>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</si>
  <si>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</si>
  <si>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</si>
  <si>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</si>
  <si>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</si>
  <si>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</si>
  <si>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</si>
  <si>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</si>
  <si>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</si>
  <si>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</si>
  <si>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</si>
  <si>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</si>
  <si>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</si>
  <si>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</si>
  <si>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</si>
  <si>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</si>
  <si>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</si>
  <si>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</si>
  <si>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</si>
  <si>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</si>
  <si>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</si>
  <si>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</si>
  <si>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</si>
  <si>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</si>
  <si>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</si>
  <si>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</si>
  <si>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</si>
  <si>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</si>
  <si>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</si>
  <si>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</si>
  <si>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</si>
  <si>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</si>
  <si>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</si>
  <si>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</si>
  <si>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</si>
  <si>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</si>
  <si>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</si>
  <si>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</si>
  <si>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</si>
  <si>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</si>
  <si>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</si>
  <si>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</si>
  <si>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</si>
  <si>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</si>
  <si>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</si>
  <si>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</si>
  <si>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</si>
  <si>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</si>
  <si>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</si>
  <si>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</si>
  <si>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</si>
  <si>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</si>
  <si>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</si>
  <si>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</si>
  <si>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</si>
  <si>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</si>
  <si>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</si>
  <si>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</si>
  <si>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</si>
  <si>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</si>
  <si>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</si>
  <si>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</si>
  <si>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</si>
  <si>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</si>
  <si>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</si>
  <si>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</si>
  <si>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</si>
  <si>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</si>
  <si>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</si>
  <si>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</si>
  <si>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</si>
  <si>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</si>
  <si>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</si>
  <si>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</si>
  <si>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</si>
  <si>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</si>
  <si>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</si>
  <si>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</si>
  <si>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</si>
  <si>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</si>
  <si>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</si>
  <si>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</si>
  <si>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</si>
  <si>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</si>
  <si>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</si>
  <si>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</si>
  <si>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</si>
  <si>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</si>
  <si>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</si>
  <si>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</si>
  <si>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</si>
  <si>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</si>
  <si>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</si>
  <si>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</si>
  <si>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</si>
  <si>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</si>
  <si>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</si>
  <si>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</si>
  <si>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</si>
  <si>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</si>
  <si>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</si>
  <si>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</si>
  <si>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</si>
  <si>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</si>
  <si>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</si>
  <si>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</si>
  <si>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</si>
  <si>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</si>
  <si>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</si>
  <si>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</si>
  <si>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</si>
  <si>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</si>
  <si>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</si>
  <si>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</si>
  <si>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</si>
  <si>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</si>
  <si>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</si>
  <si>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</si>
  <si>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</si>
  <si>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</si>
  <si>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</si>
  <si>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</si>
  <si>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</si>
  <si>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</si>
  <si>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</si>
  <si>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</si>
  <si>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</si>
  <si>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</si>
  <si>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</si>
  <si>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</si>
  <si>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</si>
  <si>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</si>
  <si>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</si>
  <si>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</si>
  <si>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</si>
  <si>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</si>
  <si>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</si>
  <si>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</si>
  <si>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</si>
  <si>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</si>
  <si>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</si>
  <si>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</si>
  <si>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</si>
  <si>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</si>
  <si>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</si>
  <si>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</si>
  <si>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</si>
  <si>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</si>
  <si>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</si>
  <si>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</si>
  <si>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</si>
  <si>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</si>
  <si>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</si>
  <si>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</si>
  <si>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</si>
  <si>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</si>
  <si>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</si>
  <si>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</si>
  <si>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</si>
  <si>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</si>
  <si>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</si>
  <si>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</si>
  <si>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</si>
  <si>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</si>
  <si>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</si>
  <si>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</si>
  <si>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</si>
  <si>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</si>
  <si>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</si>
  <si>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</si>
  <si>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</si>
  <si>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</si>
  <si>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</si>
  <si>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</si>
  <si>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</si>
  <si>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</si>
  <si>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</si>
  <si>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</si>
  <si>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</si>
  <si>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</si>
  <si>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</si>
  <si>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</si>
  <si>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</si>
  <si>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</si>
  <si>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</si>
  <si>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</si>
  <si>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</si>
  <si>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</si>
  <si>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</si>
  <si>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</si>
  <si>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</si>
  <si>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</si>
  <si>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</si>
  <si>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</si>
  <si>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</si>
  <si>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</si>
  <si>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</si>
  <si>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</si>
  <si>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</si>
  <si>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</si>
  <si>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</si>
  <si>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</si>
  <si>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</si>
  <si>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</si>
  <si>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</si>
  <si>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</si>
  <si>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</si>
  <si>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</si>
  <si>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</si>
  <si>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</si>
  <si>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</si>
  <si>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</si>
  <si>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</si>
  <si>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</si>
  <si>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</si>
  <si>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</si>
  <si>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</si>
  <si>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</si>
  <si>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</si>
  <si>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</si>
  <si>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</si>
  <si>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</si>
  <si>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</si>
  <si>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</si>
  <si>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</si>
  <si>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</si>
  <si>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</si>
  <si>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</si>
  <si>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</si>
  <si>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</si>
  <si>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</si>
  <si>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</si>
  <si>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</si>
  <si>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</si>
  <si>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</si>
  <si>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</si>
  <si>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</si>
  <si>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</si>
  <si>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</si>
  <si>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</si>
  <si>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</si>
  <si>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</si>
  <si>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</si>
  <si>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</si>
  <si>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</si>
  <si>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</si>
  <si>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</si>
  <si>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</si>
  <si>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</si>
  <si>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</si>
  <si>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</si>
  <si>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</si>
  <si>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</si>
  <si>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</si>
  <si>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</si>
  <si>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</si>
  <si>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</si>
  <si>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</si>
  <si>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</si>
  <si>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</si>
  <si>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</si>
  <si>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</si>
  <si>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</si>
  <si>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</si>
  <si>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</si>
  <si>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</si>
  <si>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</si>
  <si>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</si>
  <si>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</si>
  <si>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</si>
  <si>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</si>
  <si>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</si>
  <si>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</si>
  <si>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</si>
  <si>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</si>
  <si>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</si>
  <si>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</si>
  <si>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</si>
  <si>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</si>
  <si>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</si>
  <si>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</si>
  <si>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</si>
  <si>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</si>
  <si>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</si>
  <si>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</si>
  <si>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</si>
  <si>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</si>
  <si>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</si>
  <si>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</si>
  <si>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</si>
  <si>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</si>
  <si>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</si>
  <si>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</si>
  <si>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</si>
  <si>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</si>
  <si>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</si>
  <si>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</si>
  <si>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</si>
  <si>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</si>
  <si>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</si>
  <si>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</si>
  <si>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</si>
  <si>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</si>
  <si>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</si>
  <si>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</si>
  <si>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</si>
  <si>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</si>
  <si>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</si>
  <si>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</si>
  <si>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</si>
  <si>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</si>
  <si>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</si>
  <si>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</si>
  <si>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</si>
  <si>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</si>
  <si>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</si>
  <si>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</si>
  <si>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</si>
  <si>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</si>
  <si>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</si>
  <si>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</si>
  <si>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</si>
  <si>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</si>
  <si>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</si>
  <si>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</si>
  <si>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</si>
  <si>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</si>
  <si>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</si>
  <si>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</si>
  <si>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</si>
  <si>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</si>
  <si>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</si>
  <si>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</si>
  <si>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</si>
  <si>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</si>
  <si>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</si>
  <si>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</si>
  <si>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</si>
  <si>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</si>
  <si>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</si>
  <si>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</si>
  <si>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</si>
  <si>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</si>
  <si>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</si>
  <si>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</si>
  <si>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</si>
  <si>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</si>
  <si>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</si>
  <si>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</si>
  <si>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</si>
  <si>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</si>
  <si>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</si>
  <si>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</si>
  <si>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</si>
  <si>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</si>
  <si>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</si>
  <si>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</si>
  <si>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</si>
  <si>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</si>
  <si>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</si>
  <si>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</si>
  <si>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</si>
  <si>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</si>
  <si>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</si>
  <si>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</si>
  <si>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</si>
  <si>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</si>
  <si>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</si>
  <si>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</si>
  <si>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</si>
  <si>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</si>
  <si>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</si>
  <si>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</si>
  <si>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</si>
  <si>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</si>
  <si>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</si>
  <si>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</si>
  <si>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</si>
  <si>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</si>
  <si>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</si>
  <si>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</si>
  <si>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</si>
  <si>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</si>
  <si>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</si>
  <si>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</si>
  <si>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</si>
  <si>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</si>
  <si>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</si>
  <si>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</si>
  <si>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</si>
  <si>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</si>
  <si>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</si>
  <si>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</si>
  <si>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</si>
  <si>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</si>
  <si>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</si>
  <si>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</si>
  <si>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</si>
  <si>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</si>
  <si>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</si>
  <si>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</si>
  <si>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</si>
  <si>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</si>
  <si>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</si>
  <si>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</si>
  <si>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</si>
  <si>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</si>
  <si>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</si>
  <si>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</si>
  <si>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</si>
  <si>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</si>
  <si>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</si>
  <si>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</si>
  <si>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</si>
  <si>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</si>
  <si>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</si>
  <si>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</si>
  <si>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</si>
  <si>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</si>
  <si>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</si>
  <si>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</si>
  <si>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</si>
  <si>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</si>
  <si>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</si>
  <si>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</si>
  <si>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</si>
  <si>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</si>
  <si>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</si>
  <si>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</si>
  <si>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</si>
  <si>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</si>
  <si>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</si>
  <si>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</si>
  <si>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</si>
  <si>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</si>
  <si>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</si>
  <si>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</si>
  <si>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</si>
  <si>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</si>
  <si>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</si>
  <si>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</si>
  <si>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</si>
  <si>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</si>
  <si>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</si>
  <si>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</si>
  <si>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</si>
  <si>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</si>
  <si>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</si>
  <si>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</si>
  <si>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</si>
  <si>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</si>
  <si>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</si>
  <si>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</si>
  <si>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</si>
  <si>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</si>
  <si>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</si>
  <si>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</si>
  <si>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</si>
  <si>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</si>
  <si>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</si>
  <si>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</si>
  <si>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</si>
  <si>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</si>
  <si>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</si>
  <si>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</si>
  <si>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</si>
  <si>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</si>
  <si>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</si>
  <si>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</si>
  <si>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</si>
  <si>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</si>
  <si>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</si>
  <si>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</si>
  <si>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</si>
  <si>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</si>
  <si>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</si>
  <si>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</si>
  <si>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</si>
  <si>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</si>
  <si>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</si>
  <si>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</si>
  <si>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</si>
  <si>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</si>
  <si>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</si>
  <si>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</si>
  <si>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</si>
  <si>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</si>
  <si>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</si>
  <si>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</si>
  <si>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</si>
  <si>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</si>
  <si>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</si>
  <si>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</si>
  <si>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</si>
  <si>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</si>
  <si>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</si>
  <si>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</si>
  <si>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</si>
  <si>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</si>
  <si>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</si>
  <si>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</si>
  <si>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</si>
  <si>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</si>
  <si>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</si>
  <si>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</si>
  <si>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</si>
  <si>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</si>
  <si>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</si>
  <si>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</si>
  <si>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</si>
  <si>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</si>
  <si>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</si>
  <si>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</si>
  <si>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</si>
  <si>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</si>
  <si>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</si>
  <si>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</si>
  <si>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</si>
  <si>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</si>
  <si>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</si>
  <si>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</si>
  <si>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</si>
  <si>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</si>
  <si>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</si>
  <si>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</si>
  <si>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</si>
  <si>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</si>
  <si>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</si>
  <si>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</si>
  <si>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</si>
  <si>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</si>
  <si>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</si>
  <si>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</si>
  <si>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</si>
  <si>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</si>
  <si>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</si>
  <si>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</si>
  <si>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</si>
  <si>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</si>
  <si>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</si>
  <si>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</si>
  <si>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</si>
  <si>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</si>
  <si>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</si>
  <si>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</si>
  <si>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</si>
  <si>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</si>
  <si>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</si>
  <si>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</si>
  <si>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</si>
  <si>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</si>
  <si>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</si>
  <si>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</si>
  <si>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</si>
  <si>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</si>
  <si>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</si>
  <si>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</si>
  <si>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</si>
  <si>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</si>
  <si>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</si>
  <si>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</si>
  <si>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</si>
  <si>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</si>
  <si>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</si>
  <si>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</si>
  <si>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</si>
  <si>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</si>
  <si>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</si>
  <si>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</si>
  <si>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</si>
  <si>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</si>
  <si>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</si>
  <si>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</si>
  <si>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</si>
  <si>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</si>
  <si>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</si>
  <si>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</si>
  <si>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</si>
  <si>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</si>
  <si>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</si>
  <si>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</si>
  <si>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</si>
  <si>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</si>
  <si>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</si>
  <si>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</si>
  <si>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</si>
  <si>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</si>
  <si>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</si>
  <si>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</si>
  <si>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</si>
  <si>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</si>
  <si>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</si>
  <si>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</si>
  <si>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</si>
  <si>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</si>
  <si>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</si>
  <si>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</si>
  <si>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</si>
  <si>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</si>
  <si>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</si>
  <si>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</si>
  <si>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</si>
  <si>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</si>
  <si>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</si>
  <si>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</si>
  <si>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</si>
  <si>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</si>
  <si>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</si>
  <si>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</si>
  <si>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</si>
  <si>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</si>
  <si>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</si>
  <si>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</si>
  <si>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</si>
  <si>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</si>
  <si>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</si>
  <si>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</si>
  <si>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</si>
  <si>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</si>
  <si>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</si>
  <si>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</si>
  <si>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</si>
  <si>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</si>
  <si>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</si>
  <si>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</si>
  <si>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</si>
  <si>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</si>
  <si>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</si>
  <si>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</si>
  <si>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</si>
  <si>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</si>
  <si>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</si>
  <si>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</si>
  <si>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</si>
  <si>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</si>
  <si>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</si>
  <si>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</si>
  <si>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</si>
  <si>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</si>
  <si>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</si>
  <si>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</si>
  <si>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</si>
  <si>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</si>
  <si>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</si>
  <si>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</si>
  <si>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</si>
  <si>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</si>
  <si>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</si>
  <si>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</si>
  <si>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</si>
  <si>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</si>
  <si>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</si>
  <si>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</si>
  <si>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</si>
  <si>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</si>
  <si>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</si>
  <si>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</si>
  <si>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</si>
  <si>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</si>
  <si>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</si>
  <si>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</si>
  <si>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</si>
  <si>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</si>
  <si>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</si>
  <si>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</si>
  <si>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</si>
  <si>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</si>
  <si>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</si>
  <si>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</si>
  <si>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</si>
  <si>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</si>
  <si>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</si>
  <si>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</si>
  <si>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</si>
  <si>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</si>
  <si>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</si>
  <si>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</si>
  <si>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</si>
  <si>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</si>
  <si>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</si>
  <si>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</si>
  <si>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</si>
  <si>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</si>
  <si>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</si>
  <si>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</si>
  <si>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</si>
  <si>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</si>
  <si>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</si>
  <si>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</si>
  <si>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</si>
  <si>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</si>
  <si>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</si>
  <si>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</si>
  <si>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</si>
  <si>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</si>
  <si>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</si>
  <si>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</si>
  <si>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</si>
  <si>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</si>
  <si>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</si>
  <si>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</si>
  <si>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</si>
  <si>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</si>
  <si>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</si>
  <si>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</si>
  <si>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</si>
  <si>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</si>
  <si>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</si>
  <si>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</si>
  <si>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</si>
  <si>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</si>
  <si>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</si>
  <si>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</si>
  <si>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</si>
  <si>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</si>
  <si>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</si>
  <si>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</si>
  <si>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</si>
  <si>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</si>
  <si>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</si>
  <si>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</si>
  <si>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</si>
  <si>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</si>
  <si>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</si>
  <si>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</si>
  <si>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</si>
  <si>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</si>
  <si>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</si>
  <si>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</si>
  <si>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</si>
  <si>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</si>
  <si>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</si>
  <si>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</si>
  <si>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</si>
  <si>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</si>
  <si>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</si>
  <si>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</si>
  <si>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</si>
  <si>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</si>
  <si>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</si>
  <si>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</si>
  <si>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</si>
  <si>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</si>
  <si>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</si>
  <si>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</si>
  <si>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</si>
  <si>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</si>
  <si>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</si>
  <si>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</si>
  <si>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</si>
  <si>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</si>
  <si>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</si>
  <si>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</si>
  <si>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</si>
  <si>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</si>
  <si>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</si>
  <si>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</si>
  <si>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</si>
  <si>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</si>
  <si>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</si>
  <si>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</si>
  <si>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</si>
  <si>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</si>
  <si>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</si>
  <si>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</si>
  <si>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</si>
  <si>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</si>
  <si>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</si>
  <si>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</si>
  <si>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</si>
  <si>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</si>
  <si>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</si>
  <si>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</si>
  <si>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</si>
  <si>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</si>
  <si>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</si>
  <si>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</si>
  <si>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</si>
  <si>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</si>
  <si>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</si>
  <si>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</si>
  <si>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</si>
  <si>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</si>
  <si>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</si>
  <si>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</si>
  <si>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</si>
  <si>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</si>
  <si>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</si>
  <si>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</si>
  <si>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</si>
  <si>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</si>
  <si>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</si>
  <si>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</si>
  <si>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</si>
  <si>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</si>
  <si>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</si>
  <si>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</si>
  <si>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</si>
  <si>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</si>
  <si>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</si>
  <si>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</si>
  <si>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</si>
  <si>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</si>
  <si>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</si>
  <si>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</si>
  <si>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</si>
  <si>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</si>
  <si>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</si>
  <si>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</si>
  <si>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</si>
  <si>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</si>
  <si>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</si>
  <si>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</si>
  <si>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</si>
  <si>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</si>
  <si>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</si>
  <si>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</si>
  <si>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</si>
  <si>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</si>
  <si>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</si>
  <si>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</si>
  <si>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</si>
  <si>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</si>
  <si>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</si>
  <si>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</si>
  <si>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</si>
  <si>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</si>
  <si>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</si>
  <si>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</si>
  <si>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</si>
  <si>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</si>
  <si>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</si>
  <si>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</si>
  <si>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</si>
  <si>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</si>
  <si>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</si>
  <si>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</si>
  <si>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</si>
  <si>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</si>
  <si>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</si>
  <si>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</si>
  <si>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</si>
  <si>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</si>
  <si>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</si>
  <si>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</si>
  <si>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</si>
  <si>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</si>
  <si>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</si>
  <si>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</si>
  <si>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</si>
  <si>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</si>
  <si>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</si>
  <si>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</si>
  <si>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</si>
  <si>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</si>
  <si>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</si>
  <si>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</si>
  <si>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</si>
  <si>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</si>
  <si>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</si>
  <si>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</si>
  <si>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</si>
  <si>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</si>
  <si>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</si>
  <si>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</si>
  <si>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</si>
  <si>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</si>
  <si>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</si>
  <si>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</si>
  <si>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</si>
  <si>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</si>
  <si>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</si>
  <si>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</si>
  <si>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</si>
  <si>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</si>
  <si>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</si>
  <si>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</si>
  <si>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</si>
  <si>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</si>
  <si>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</si>
  <si>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</si>
  <si>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</si>
  <si>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</si>
  <si>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</si>
  <si>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</si>
  <si>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</si>
  <si>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</si>
  <si>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</si>
  <si>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</si>
  <si>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</si>
  <si>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</si>
  <si>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</si>
  <si>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</si>
  <si>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</si>
  <si>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</si>
  <si>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</si>
  <si>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</si>
  <si>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</si>
  <si>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</si>
  <si>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</si>
  <si>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</si>
  <si>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</si>
  <si>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</si>
  <si>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</si>
  <si>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</si>
  <si>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</si>
  <si>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</si>
  <si>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</si>
  <si>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</si>
  <si>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</si>
  <si>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</si>
  <si>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</si>
  <si>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</si>
  <si>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</si>
  <si>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</si>
  <si>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</si>
  <si>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</si>
  <si>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</si>
  <si>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</si>
  <si>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</si>
  <si>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</si>
  <si>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</si>
  <si>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</si>
  <si>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</si>
  <si>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</si>
  <si>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</si>
  <si>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</si>
  <si>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</si>
  <si>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</si>
  <si>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</si>
  <si>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</si>
  <si>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</si>
  <si>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</si>
  <si>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</si>
  <si>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</si>
  <si>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</si>
  <si>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</si>
  <si>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</si>
  <si>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</si>
  <si>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</si>
  <si>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</si>
  <si>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</si>
  <si>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</si>
  <si>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</si>
  <si>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</si>
  <si>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</si>
  <si>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</si>
  <si>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</si>
  <si>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</si>
  <si>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</si>
  <si>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</si>
  <si>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</si>
  <si>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</si>
  <si>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</si>
  <si>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</si>
  <si>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</si>
  <si>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</si>
  <si>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</si>
  <si>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</si>
  <si>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</si>
  <si>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</si>
  <si>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</si>
  <si>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</si>
  <si>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</si>
  <si>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</si>
  <si>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</si>
  <si>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</si>
  <si>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</si>
  <si>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</si>
  <si>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</si>
  <si>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</si>
  <si>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</si>
  <si>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</si>
  <si>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</si>
  <si>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</si>
  <si>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</si>
  <si>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</si>
  <si>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</si>
  <si>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</si>
  <si>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</si>
  <si>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</si>
  <si>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</si>
  <si>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</si>
  <si>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</si>
  <si>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</si>
  <si>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</si>
  <si>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</si>
  <si>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</si>
  <si>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</si>
  <si>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</si>
  <si>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</si>
  <si>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</si>
  <si>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</si>
  <si>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</si>
  <si>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</si>
  <si>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</si>
  <si>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</si>
  <si>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</si>
  <si>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</si>
  <si>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</si>
  <si>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</si>
  <si>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</si>
  <si>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</si>
  <si>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</si>
  <si>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</si>
  <si>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</si>
  <si>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</si>
  <si>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</si>
  <si>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</si>
  <si>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</si>
  <si>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</si>
  <si>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</si>
  <si>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</si>
  <si>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</si>
  <si>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</si>
  <si>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</si>
  <si>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</si>
  <si>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</si>
  <si>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</si>
  <si>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</si>
  <si>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</si>
  <si>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</si>
  <si>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</si>
  <si>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</si>
  <si>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</si>
  <si>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</si>
  <si>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</si>
  <si>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</si>
  <si>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</si>
  <si>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</si>
  <si>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</si>
  <si>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</si>
  <si>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</si>
  <si>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</si>
  <si>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</si>
  <si>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</si>
  <si>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</si>
  <si>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</si>
  <si>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</si>
  <si>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</si>
  <si>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</si>
  <si>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</si>
  <si>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</si>
  <si>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</si>
  <si>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</si>
  <si>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</si>
  <si>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</si>
  <si>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</si>
  <si>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</si>
  <si>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</si>
  <si>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</si>
  <si>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</si>
  <si>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</si>
  <si>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</si>
  <si>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</si>
  <si>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</si>
  <si>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</si>
  <si>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</si>
  <si>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</si>
  <si>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</si>
  <si>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</si>
  <si>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</si>
  <si>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</si>
  <si>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</si>
  <si>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</si>
  <si>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</si>
  <si>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</si>
  <si>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</si>
  <si>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</si>
  <si>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</si>
  <si>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</si>
  <si>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</si>
  <si>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</si>
  <si>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</si>
  <si>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</si>
  <si>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</si>
  <si>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</si>
  <si>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</si>
  <si>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</si>
  <si>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</si>
  <si>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</si>
  <si>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</si>
  <si>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</si>
  <si>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</si>
  <si>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</si>
  <si>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</si>
  <si>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</si>
  <si>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</si>
  <si>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</si>
  <si>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</si>
  <si>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</si>
  <si>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</si>
  <si>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</si>
  <si>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</si>
  <si>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</si>
  <si>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</si>
  <si>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</si>
  <si>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</si>
  <si>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</si>
  <si>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</si>
  <si>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</si>
  <si>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</si>
  <si>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</si>
  <si>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</si>
  <si>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</si>
  <si>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</si>
  <si>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</si>
  <si>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</si>
  <si>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</si>
  <si>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</si>
  <si>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</si>
  <si>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</si>
  <si>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</si>
  <si>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</si>
  <si>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</si>
  <si>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</si>
  <si>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</si>
  <si>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</si>
  <si>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</si>
  <si>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</si>
  <si>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</si>
  <si>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</si>
  <si>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</si>
  <si>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</si>
  <si>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</si>
  <si>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</si>
  <si>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</si>
  <si>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</si>
  <si>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</si>
  <si>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</si>
  <si>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</si>
  <si>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</si>
  <si>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</si>
  <si>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</si>
  <si>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</si>
  <si>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</si>
  <si>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</si>
  <si>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</si>
  <si>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</si>
  <si>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</si>
  <si>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</si>
  <si>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</si>
  <si>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</si>
  <si>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</si>
  <si>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</si>
  <si>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</si>
  <si>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</si>
  <si>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</si>
  <si>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</si>
  <si>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</si>
  <si>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</si>
  <si>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</si>
  <si>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</si>
  <si>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</si>
  <si>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</si>
  <si>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</si>
  <si>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</si>
  <si>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</si>
  <si>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</si>
  <si>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</si>
  <si>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</si>
  <si>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</si>
  <si>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</si>
  <si>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</si>
  <si>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</si>
  <si>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</si>
  <si>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</si>
  <si>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</si>
  <si>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</si>
  <si>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</si>
  <si>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</si>
  <si>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</si>
  <si>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</si>
  <si>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</si>
  <si>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</si>
  <si>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</si>
  <si>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</si>
  <si>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</si>
  <si>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</si>
  <si>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</si>
  <si>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</si>
  <si>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</si>
  <si>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</si>
  <si>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</si>
  <si>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</si>
  <si>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</si>
  <si>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</si>
  <si>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</si>
  <si>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</si>
  <si>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</si>
  <si>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</si>
  <si>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</si>
  <si>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</si>
  <si>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</si>
  <si>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</si>
  <si>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</si>
  <si>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</si>
  <si>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</si>
  <si>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</si>
  <si>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</si>
  <si>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</si>
  <si>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</si>
  <si>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</si>
  <si>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</si>
  <si>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</si>
  <si>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</si>
  <si>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</si>
  <si>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</si>
  <si>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</si>
  <si>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</si>
  <si>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</si>
  <si>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</si>
  <si>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</si>
  <si>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</si>
  <si>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</si>
  <si>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</si>
  <si>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</si>
  <si>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</si>
  <si>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</si>
  <si>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</si>
  <si>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</si>
  <si>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</si>
  <si>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</si>
  <si>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</si>
  <si>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</si>
  <si>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</si>
  <si>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</si>
  <si>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</si>
  <si>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</si>
  <si>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</si>
  <si>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</si>
  <si>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</si>
  <si>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</si>
  <si>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</si>
  <si>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</si>
  <si>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</si>
  <si>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</si>
  <si>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</si>
  <si>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</si>
  <si>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</si>
  <si>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</si>
  <si>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</si>
  <si>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</si>
  <si>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</si>
  <si>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</si>
  <si>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</si>
  <si>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</si>
  <si>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</si>
  <si>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</si>
  <si>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</si>
  <si>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</si>
  <si>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</si>
  <si>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</si>
  <si>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</si>
  <si>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</si>
  <si>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</si>
  <si>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</si>
  <si>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</si>
  <si>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</si>
  <si>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</si>
  <si>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</si>
  <si>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</si>
  <si>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</si>
  <si>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</si>
  <si>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</si>
  <si>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</si>
  <si>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</si>
  <si>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</si>
  <si>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</si>
  <si>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</si>
  <si>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</si>
  <si>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</si>
  <si>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</si>
  <si>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</si>
  <si>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</si>
  <si>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</si>
  <si>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</si>
  <si>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</si>
  <si>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</si>
  <si>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</si>
  <si>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</si>
  <si>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</si>
  <si>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</si>
  <si>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</si>
  <si>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</si>
  <si>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</si>
  <si>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</si>
  <si>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</si>
  <si>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</si>
  <si>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</si>
  <si>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</si>
  <si>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</si>
  <si>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</si>
  <si>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</si>
  <si>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</si>
  <si>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</si>
  <si>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</si>
  <si>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</si>
  <si>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</si>
  <si>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</si>
  <si>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</si>
  <si>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</si>
  <si>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</si>
  <si>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</si>
  <si>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</si>
  <si>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</si>
  <si>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</si>
  <si>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</si>
  <si>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</si>
  <si>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</si>
  <si>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</si>
  <si>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</si>
  <si>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</si>
  <si>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</si>
  <si>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</si>
  <si>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</si>
  <si>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</si>
  <si>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</si>
  <si>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</si>
  <si>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</si>
  <si>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</si>
  <si>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</si>
  <si>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</si>
  <si>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</si>
  <si>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</si>
  <si>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</si>
  <si>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</si>
  <si>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</si>
  <si>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</si>
  <si>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</si>
  <si>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</si>
  <si>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</si>
  <si>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</si>
  <si>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</si>
  <si>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</si>
  <si>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</si>
  <si>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</si>
  <si>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</si>
  <si>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</si>
  <si>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</si>
  <si>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</si>
  <si>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</si>
  <si>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</si>
  <si>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</si>
  <si>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</si>
  <si>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</si>
  <si>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</si>
  <si>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</si>
  <si>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</si>
  <si>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</si>
  <si>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</si>
  <si>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</si>
  <si>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</si>
  <si>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</si>
  <si>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</si>
  <si>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</si>
  <si>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</si>
  <si>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</si>
  <si>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</si>
  <si>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</si>
  <si>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</si>
  <si>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</si>
  <si>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</si>
  <si>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</si>
  <si>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</si>
  <si>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</si>
  <si>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</si>
  <si>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</si>
  <si>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</si>
  <si>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</si>
  <si>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</si>
  <si>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</si>
  <si>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</si>
  <si>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</si>
  <si>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</si>
  <si>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</si>
  <si>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</si>
  <si>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</si>
  <si>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</si>
  <si>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</si>
  <si>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</si>
  <si>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</si>
  <si>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</si>
  <si>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</si>
  <si>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</si>
  <si>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</si>
  <si>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</si>
  <si>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</si>
  <si>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</si>
  <si>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</si>
  <si>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</si>
  <si>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</si>
  <si>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</si>
  <si>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</si>
  <si>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</si>
  <si>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</si>
  <si>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</si>
  <si>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</si>
  <si>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</si>
  <si>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</si>
  <si>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</si>
  <si>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</si>
  <si>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</si>
  <si>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</si>
  <si>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</si>
  <si>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</si>
  <si>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</si>
  <si>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</si>
  <si>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</si>
  <si>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</si>
  <si>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</si>
  <si>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</si>
  <si>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</si>
  <si>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</si>
  <si>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</si>
  <si>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</si>
  <si>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</si>
  <si>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</si>
  <si>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</si>
  <si>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</si>
  <si>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</si>
  <si>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</si>
  <si>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</si>
  <si>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</si>
  <si>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</si>
  <si>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</si>
  <si>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</si>
  <si>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</si>
  <si>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</si>
  <si>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</si>
  <si>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</si>
  <si>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</si>
  <si>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</si>
  <si>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</si>
  <si>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</si>
  <si>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</si>
  <si>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</si>
  <si>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</si>
  <si>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</si>
  <si>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</si>
  <si>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</si>
  <si>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</si>
  <si>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</si>
  <si>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</si>
  <si>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</si>
  <si>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</si>
  <si>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</si>
  <si>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</si>
  <si>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</si>
  <si>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</si>
  <si>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</si>
  <si>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</si>
  <si>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</si>
  <si>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</si>
  <si>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</si>
  <si>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</si>
  <si>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</si>
  <si>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</si>
  <si>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</si>
  <si>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</si>
  <si>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</si>
  <si>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</si>
  <si>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</si>
  <si>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</si>
  <si>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</si>
  <si>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</si>
  <si>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</si>
  <si>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</si>
  <si>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</si>
  <si>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</si>
  <si>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</si>
  <si>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</si>
  <si>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</si>
  <si>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</si>
  <si>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</si>
  <si>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</si>
  <si>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</si>
  <si>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</si>
  <si>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</si>
  <si>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</si>
  <si>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</si>
  <si>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</si>
  <si>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</si>
  <si>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</si>
  <si>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</si>
  <si>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</si>
  <si>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</si>
  <si>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</si>
  <si>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</si>
  <si>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</si>
  <si>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</si>
  <si>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</si>
  <si>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</si>
  <si>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</si>
  <si>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</si>
  <si>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</si>
  <si>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</si>
  <si>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</si>
  <si>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</si>
  <si>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</si>
  <si>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</si>
  <si>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</si>
  <si>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</si>
  <si>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</si>
  <si>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</si>
  <si>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</si>
  <si>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</si>
  <si>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</si>
  <si>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</si>
  <si>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</si>
  <si>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</si>
  <si>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</si>
  <si>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</si>
  <si>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</si>
  <si>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</si>
  <si>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</si>
  <si>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</si>
  <si>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</si>
  <si>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</si>
  <si>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</si>
  <si>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</si>
  <si>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</si>
  <si>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</si>
  <si>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</si>
  <si>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</si>
  <si>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</si>
  <si>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</si>
  <si>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</si>
  <si>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</si>
  <si>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</si>
  <si>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</si>
  <si>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</si>
  <si>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</si>
  <si>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</si>
  <si>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</si>
  <si>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</si>
  <si>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</si>
  <si>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</si>
  <si>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</si>
  <si>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</si>
  <si>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</si>
  <si>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</si>
  <si>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</si>
  <si>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</si>
  <si>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</si>
  <si>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</si>
  <si>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</si>
  <si>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</si>
  <si>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</si>
  <si>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</si>
  <si>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</si>
  <si>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</si>
  <si>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</si>
  <si>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</si>
  <si>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</si>
  <si>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</si>
  <si>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</si>
  <si>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</si>
  <si>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</si>
  <si>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</si>
  <si>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</si>
  <si>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</si>
  <si>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</si>
  <si>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</si>
  <si>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</si>
  <si>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</si>
  <si>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</si>
  <si>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</si>
  <si>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</si>
  <si>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</si>
  <si>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</si>
  <si>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</si>
  <si>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</si>
  <si>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</si>
  <si>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</si>
  <si>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</si>
  <si>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</si>
  <si>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</si>
  <si>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</si>
  <si>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</si>
  <si>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</si>
  <si>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</si>
  <si>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</si>
  <si>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</si>
  <si>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</si>
  <si>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</si>
  <si>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</si>
  <si>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</si>
  <si>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</si>
  <si>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</si>
  <si>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</si>
  <si>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</si>
  <si>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</si>
  <si>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</si>
  <si>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</si>
  <si>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</si>
  <si>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</si>
  <si>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</si>
  <si>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</si>
  <si>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</si>
  <si>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</si>
  <si>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</si>
  <si>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</si>
  <si>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</si>
  <si>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</si>
  <si>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</si>
  <si>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</si>
  <si>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</si>
  <si>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</si>
  <si>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</si>
  <si>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</si>
  <si>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</si>
  <si>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</si>
  <si>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</si>
  <si>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</si>
  <si>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</si>
  <si>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</si>
  <si>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</si>
  <si>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</si>
  <si>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</si>
  <si>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</si>
  <si>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</si>
  <si>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</si>
  <si>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</si>
  <si>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</si>
  <si>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</si>
  <si>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</si>
  <si>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</si>
  <si>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</si>
  <si>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</si>
  <si>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</si>
  <si>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</si>
  <si>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</si>
  <si>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</si>
  <si>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</si>
  <si>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</si>
  <si>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</si>
  <si>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</si>
  <si>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</si>
  <si>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</si>
  <si>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</si>
  <si>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</si>
  <si>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</si>
  <si>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</si>
  <si>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</si>
  <si>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</si>
  <si>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</si>
  <si>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</si>
  <si>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</si>
  <si>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</si>
  <si>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</si>
  <si>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</si>
  <si>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</si>
  <si>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</si>
  <si>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</si>
  <si>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</si>
  <si>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</si>
  <si>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</si>
  <si>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</si>
  <si>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</si>
  <si>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</si>
  <si>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</si>
  <si>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</si>
  <si>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</si>
  <si>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</si>
  <si>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</si>
  <si>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</si>
  <si>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</si>
  <si>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</si>
  <si>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</si>
  <si>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</si>
  <si>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</si>
  <si>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</si>
  <si>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</si>
  <si>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</si>
  <si>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</si>
  <si>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</si>
  <si>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</si>
  <si>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</si>
  <si>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</si>
  <si>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</si>
  <si>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</si>
  <si>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</si>
  <si>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</si>
  <si>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</si>
  <si>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</si>
  <si>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</si>
  <si>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</si>
  <si>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</si>
  <si>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</si>
  <si>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</si>
  <si>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</si>
  <si>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</si>
  <si>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</si>
  <si>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</si>
  <si>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</si>
  <si>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</si>
  <si>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</si>
  <si>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</si>
  <si>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</si>
  <si>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</si>
  <si>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</si>
  <si>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</si>
  <si>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</si>
  <si>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</si>
  <si>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</si>
  <si>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</si>
  <si>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</si>
  <si>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</si>
  <si>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</si>
  <si>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</si>
  <si>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</si>
  <si>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</si>
  <si>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</si>
  <si>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</si>
  <si>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</si>
  <si>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</si>
  <si>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</si>
  <si>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</si>
  <si>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</si>
  <si>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</si>
  <si>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</si>
  <si>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</si>
  <si>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</si>
  <si>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</si>
  <si>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</si>
  <si>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</si>
  <si>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</si>
  <si>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</si>
  <si>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</si>
  <si>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</si>
  <si>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</si>
  <si>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</si>
  <si>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</si>
  <si>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</si>
  <si>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</si>
  <si>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</si>
  <si>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</si>
  <si>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</si>
  <si>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</si>
  <si>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</si>
  <si>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</si>
  <si>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</si>
  <si>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</si>
  <si>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</si>
  <si>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</si>
  <si>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</si>
  <si>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</si>
  <si>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</si>
  <si>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</si>
  <si>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</si>
  <si>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</si>
  <si>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</si>
  <si>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</si>
  <si>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</si>
  <si>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</si>
  <si>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</si>
  <si>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</si>
  <si>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</si>
  <si>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</si>
  <si>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</si>
  <si>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</si>
  <si>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</si>
  <si>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</si>
  <si>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</si>
  <si>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</si>
  <si>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</si>
  <si>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</si>
  <si>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</si>
  <si>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</si>
  <si>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</si>
  <si>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</si>
  <si>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</si>
  <si>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</si>
  <si>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</si>
  <si>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</si>
  <si>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</si>
  <si>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</si>
  <si>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</si>
  <si>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</si>
  <si>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</si>
  <si>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</si>
  <si>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</si>
  <si>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</si>
  <si>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</si>
  <si>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</si>
  <si>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</si>
  <si>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</si>
  <si>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</si>
  <si>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</si>
  <si>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</si>
  <si>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</si>
  <si>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</si>
  <si>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</si>
  <si>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</si>
  <si>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</si>
  <si>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</si>
  <si>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</si>
  <si>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</si>
  <si>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</si>
  <si>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</si>
  <si>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</si>
  <si>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</si>
  <si>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</si>
  <si>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</si>
  <si>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</si>
  <si>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</si>
  <si>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</si>
  <si>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</si>
  <si>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</si>
  <si>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</si>
  <si>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</si>
  <si>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</si>
  <si>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</si>
  <si>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</si>
  <si>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</si>
  <si>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</si>
  <si>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</si>
  <si>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</si>
  <si>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</si>
  <si>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</si>
  <si>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</si>
  <si>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</si>
  <si>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</si>
  <si>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</si>
  <si>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</si>
  <si>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</si>
  <si>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</si>
  <si>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</si>
  <si>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</si>
  <si>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</si>
  <si>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</si>
  <si>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</si>
  <si>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</si>
  <si>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</si>
  <si>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</si>
  <si>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</si>
  <si>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</si>
  <si>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</si>
  <si>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</si>
  <si>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</si>
  <si>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</si>
  <si>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</si>
  <si>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</si>
  <si>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</si>
  <si>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</si>
  <si>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</si>
  <si>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</si>
  <si>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</si>
  <si>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</si>
  <si>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</si>
  <si>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</si>
  <si>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</si>
  <si>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</si>
  <si>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</si>
  <si>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</si>
  <si>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</si>
  <si>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</si>
  <si>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</si>
  <si>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</si>
  <si>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</si>
  <si>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</si>
  <si>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</si>
  <si>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</si>
  <si>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</si>
  <si>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</si>
  <si>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</si>
  <si>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</si>
  <si>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</si>
  <si>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</si>
  <si>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</si>
  <si>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</si>
  <si>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</si>
  <si>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</si>
  <si>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</si>
  <si>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</si>
  <si>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</si>
  <si>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</si>
  <si>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</si>
  <si>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</si>
  <si>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</si>
  <si>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</si>
  <si>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</si>
  <si>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</si>
  <si>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</si>
  <si>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</si>
  <si>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</si>
  <si>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</si>
  <si>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</si>
  <si>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</si>
  <si>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</si>
  <si>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</si>
  <si>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</si>
  <si>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</si>
  <si>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</si>
  <si>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</si>
  <si>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</si>
  <si>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</si>
  <si>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</si>
  <si>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</si>
  <si>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</si>
  <si>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</si>
  <si>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</si>
  <si>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</si>
  <si>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</si>
  <si>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</si>
  <si>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</si>
  <si>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</si>
  <si>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</si>
  <si>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</si>
  <si>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</si>
  <si>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</si>
  <si>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</si>
  <si>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</si>
  <si>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</si>
  <si>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</si>
  <si>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</si>
  <si>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</si>
  <si>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</si>
  <si>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</si>
  <si>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</si>
  <si>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</si>
  <si>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</si>
  <si>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</si>
  <si>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</si>
  <si>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</si>
  <si>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</si>
  <si>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</si>
  <si>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</si>
  <si>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</si>
  <si>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</si>
  <si>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</si>
  <si>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</si>
  <si>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</si>
  <si>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</si>
  <si>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</si>
  <si>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</si>
  <si>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</si>
  <si>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</si>
  <si>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</si>
  <si>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</si>
  <si>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</si>
  <si>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</si>
  <si>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</si>
  <si>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</si>
  <si>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</si>
  <si>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</si>
  <si>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</si>
  <si>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</si>
  <si>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</si>
  <si>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</si>
  <si>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</si>
  <si>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</si>
  <si>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</si>
  <si>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</si>
  <si>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</si>
  <si>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</si>
  <si>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</si>
  <si>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</si>
  <si>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</si>
  <si>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</si>
  <si>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</si>
  <si>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</si>
  <si>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</si>
  <si>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</si>
  <si>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</si>
  <si>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</si>
  <si>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</si>
  <si>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</si>
  <si>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</si>
  <si>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</si>
  <si>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</si>
  <si>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</si>
  <si>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</si>
  <si>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</si>
  <si>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</si>
  <si>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</si>
  <si>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</si>
  <si>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</si>
  <si>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</si>
  <si>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</si>
  <si>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</si>
  <si>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</si>
  <si>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</si>
  <si>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</si>
  <si>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</si>
  <si>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</si>
  <si>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</si>
  <si>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</si>
  <si>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</si>
  <si>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</si>
  <si>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</si>
  <si>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</si>
  <si>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</si>
  <si>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</si>
  <si>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</si>
  <si>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</si>
  <si>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</si>
  <si>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</si>
  <si>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</si>
  <si>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</si>
  <si>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</si>
  <si>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</si>
  <si>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</si>
  <si>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</si>
  <si>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</si>
  <si>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</si>
  <si>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</si>
  <si>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</si>
  <si>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</si>
  <si>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</si>
  <si>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</si>
  <si>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</si>
  <si>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</si>
  <si>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</si>
  <si>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</si>
  <si>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</si>
  <si>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</si>
  <si>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</si>
  <si>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</si>
  <si>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</si>
  <si>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</si>
  <si>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</si>
  <si>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</si>
  <si>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</si>
  <si>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</si>
  <si>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</si>
  <si>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</si>
  <si>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</si>
  <si>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</si>
  <si>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</si>
  <si>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</si>
  <si>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</si>
  <si>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</si>
  <si>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</si>
  <si>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</si>
  <si>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</si>
  <si>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</si>
  <si>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</si>
  <si>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</si>
  <si>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</si>
  <si>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</si>
  <si>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</si>
  <si>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</si>
  <si>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</si>
  <si>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</si>
  <si>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</si>
  <si>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</si>
  <si>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</si>
  <si>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</si>
  <si>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</si>
  <si>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</si>
  <si>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</si>
  <si>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</si>
  <si>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</si>
  <si>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</si>
  <si>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</si>
  <si>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</si>
  <si>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</si>
  <si>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</si>
  <si>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</si>
  <si>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</si>
  <si>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</si>
  <si>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</si>
  <si>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</si>
  <si>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</si>
  <si>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</si>
  <si>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</si>
  <si>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</si>
  <si>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</si>
  <si>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</si>
  <si>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</si>
  <si>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</si>
  <si>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</si>
  <si>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</si>
  <si>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</si>
  <si>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</si>
  <si>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</si>
  <si>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</si>
  <si>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</si>
  <si>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</si>
  <si>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</si>
  <si>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</si>
  <si>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</si>
  <si>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</si>
  <si>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</si>
  <si>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</si>
  <si>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</si>
  <si>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</si>
  <si>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</si>
  <si>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</si>
  <si>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</si>
  <si>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</si>
  <si>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</si>
  <si>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</si>
  <si>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</si>
  <si>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</si>
  <si>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</si>
  <si>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</si>
  <si>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</si>
  <si>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</si>
  <si>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</si>
  <si>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</si>
  <si>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</si>
  <si>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</si>
  <si>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</si>
  <si>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</si>
  <si>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</si>
  <si>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</si>
  <si>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</si>
  <si>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</si>
  <si>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</si>
  <si>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</si>
  <si>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</si>
  <si>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</si>
  <si>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</si>
  <si>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</si>
  <si>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</si>
  <si>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</si>
  <si>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</si>
  <si>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</si>
  <si>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</si>
  <si>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</si>
  <si>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</si>
  <si>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</si>
  <si>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</si>
  <si>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</si>
  <si>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</si>
  <si>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</si>
  <si>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</si>
  <si>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</si>
  <si>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</si>
  <si>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</si>
  <si>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</si>
  <si>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</si>
  <si>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</si>
  <si>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</si>
  <si>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</si>
  <si>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</si>
  <si>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</si>
  <si>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</si>
  <si>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</si>
  <si>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</si>
  <si>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</si>
  <si>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</si>
  <si>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</si>
  <si>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</si>
  <si>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</si>
  <si>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</si>
  <si>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</si>
  <si>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</si>
  <si>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</si>
  <si>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</si>
  <si>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</si>
  <si>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</si>
  <si>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</si>
  <si>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</si>
  <si>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</si>
  <si>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</si>
  <si>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</si>
  <si>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</si>
  <si>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</si>
  <si>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</si>
  <si>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</si>
  <si>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</si>
  <si>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</si>
  <si>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</si>
  <si>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</si>
  <si>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</si>
  <si>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</si>
  <si>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</si>
  <si>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</si>
  <si>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</si>
  <si>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</si>
  <si>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</si>
  <si>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</si>
  <si>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</si>
  <si>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</si>
  <si>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</si>
  <si>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</si>
  <si>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</si>
  <si>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</si>
  <si>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</si>
  <si>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</si>
  <si>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</si>
  <si>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</si>
  <si>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</si>
  <si>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</si>
  <si>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</si>
  <si>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</si>
  <si>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</si>
  <si>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</si>
  <si>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</si>
  <si>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</si>
  <si>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</si>
  <si>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</si>
  <si>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</si>
  <si>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</si>
  <si>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</si>
  <si>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</si>
  <si>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</si>
  <si>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</si>
  <si>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</si>
  <si>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</si>
  <si>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</si>
  <si>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</si>
  <si>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</si>
  <si>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</si>
  <si>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</si>
  <si>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</si>
  <si>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</si>
  <si>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</si>
  <si>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</si>
  <si>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</si>
  <si>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</si>
  <si>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</si>
  <si>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</si>
  <si>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</si>
  <si>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</si>
  <si>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</si>
  <si>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</si>
  <si>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</si>
  <si>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</si>
  <si>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</si>
  <si>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</si>
  <si>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</si>
  <si>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</si>
  <si>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</si>
  <si>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</si>
  <si>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</si>
  <si>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</si>
  <si>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</si>
  <si>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</si>
  <si>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</si>
  <si>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</si>
  <si>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</si>
  <si>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</si>
  <si>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</si>
  <si>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</si>
  <si>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</si>
  <si>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</si>
  <si>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</si>
  <si>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</si>
  <si>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</si>
  <si>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</si>
  <si>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</si>
  <si>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</si>
  <si>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</si>
  <si>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</si>
  <si>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</si>
  <si>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</si>
  <si>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</si>
  <si>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</si>
  <si>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</si>
  <si>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</si>
  <si>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</si>
  <si>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</si>
  <si>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</si>
  <si>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</si>
  <si>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</si>
  <si>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</si>
  <si>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</si>
  <si>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</si>
  <si>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</si>
  <si>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</si>
  <si>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</si>
  <si>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</si>
  <si>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</si>
  <si>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</si>
  <si>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</si>
  <si>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</si>
  <si>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</si>
  <si>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</si>
  <si>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</si>
  <si>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</si>
  <si>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</si>
  <si>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</si>
  <si>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</si>
  <si>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</si>
  <si>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</si>
  <si>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</si>
  <si>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</si>
  <si>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</si>
  <si>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</si>
  <si>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</si>
  <si>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</si>
  <si>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</si>
  <si>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</si>
  <si>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</si>
  <si>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</si>
  <si>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</si>
  <si>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</si>
  <si>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</si>
  <si>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</si>
  <si>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</si>
  <si>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</si>
  <si>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</si>
  <si>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</si>
  <si>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</si>
  <si>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</si>
  <si>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</si>
  <si>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</si>
  <si>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</si>
  <si>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</si>
  <si>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</si>
  <si>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</si>
  <si>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</si>
  <si>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</si>
  <si>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</si>
  <si>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</si>
  <si>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</si>
  <si>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</si>
  <si>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</si>
  <si>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</si>
  <si>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</si>
  <si>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</si>
  <si>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</si>
  <si>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</si>
  <si>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</si>
  <si>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</si>
  <si>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</si>
  <si>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</si>
  <si>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</si>
  <si>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</si>
  <si>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</si>
  <si>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</si>
  <si>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</si>
  <si>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</si>
  <si>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</si>
  <si>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</si>
  <si>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</si>
  <si>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</si>
  <si>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</si>
  <si>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</si>
  <si>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</si>
  <si>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</si>
  <si>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</si>
  <si>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</si>
  <si>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</si>
  <si>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</si>
  <si>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</si>
  <si>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</si>
  <si>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</si>
  <si>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</si>
  <si>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</si>
  <si>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</si>
  <si>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</si>
  <si>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</si>
  <si>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</si>
  <si>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</si>
  <si>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</si>
  <si>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</si>
  <si>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</si>
  <si>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</si>
  <si>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</si>
  <si>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</si>
  <si>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</si>
  <si>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</si>
  <si>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</si>
  <si>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</si>
  <si>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</si>
  <si>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</si>
  <si>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</si>
  <si>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</si>
  <si>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</si>
  <si>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</si>
  <si>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</si>
  <si>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</si>
  <si>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</si>
  <si>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</si>
  <si>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</si>
  <si>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</si>
  <si>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</si>
  <si>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</si>
  <si>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</si>
  <si>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</si>
  <si>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</si>
  <si>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</si>
  <si>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</si>
  <si>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</si>
  <si>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</si>
  <si>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</si>
  <si>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</si>
  <si>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</si>
  <si>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</si>
  <si>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</si>
  <si>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</si>
  <si>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</si>
  <si>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</si>
  <si>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</si>
  <si>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</si>
  <si>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</si>
  <si>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</si>
  <si>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</si>
  <si>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</si>
  <si>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</si>
  <si>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</si>
  <si>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</si>
  <si>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</si>
  <si>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</si>
  <si>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</si>
  <si>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</si>
  <si>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</si>
  <si>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</si>
  <si>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</si>
  <si>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</si>
  <si>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</si>
  <si>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</si>
  <si>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</si>
  <si>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</si>
  <si>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</si>
  <si>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</si>
  <si>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</si>
  <si>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</si>
  <si>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</si>
  <si>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</si>
  <si>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</si>
  <si>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</si>
  <si>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</si>
  <si>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</si>
  <si>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</si>
  <si>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</si>
  <si>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</si>
  <si>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</si>
  <si>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</si>
  <si>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</si>
  <si>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</si>
  <si>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</si>
  <si>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</si>
  <si>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</si>
  <si>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</si>
  <si>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</si>
  <si>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</si>
  <si>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</si>
  <si>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</si>
  <si>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</si>
  <si>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</si>
  <si>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</si>
  <si>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</si>
  <si>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</si>
  <si>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</si>
  <si>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</si>
  <si>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</si>
  <si>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</si>
  <si>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</si>
  <si>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</si>
  <si>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</si>
  <si>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</si>
  <si>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</si>
  <si>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</si>
  <si>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</si>
  <si>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</si>
  <si>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</si>
  <si>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</si>
  <si>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</si>
  <si>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</si>
  <si>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</si>
  <si>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</si>
  <si>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</si>
  <si>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</si>
  <si>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</si>
  <si>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</si>
  <si>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</si>
  <si>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</si>
  <si>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</si>
  <si>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</si>
  <si>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</si>
  <si>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</si>
  <si>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</si>
  <si>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</si>
  <si>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</si>
  <si>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</si>
  <si>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</si>
  <si>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</si>
  <si>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</si>
  <si>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</si>
  <si>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</si>
  <si>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</si>
  <si>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</si>
  <si>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</si>
  <si>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</si>
  <si>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</si>
  <si>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</si>
  <si>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</si>
  <si>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</si>
  <si>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</si>
  <si>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</si>
  <si>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</si>
  <si>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</si>
  <si>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</si>
  <si>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</si>
  <si>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</si>
  <si>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</si>
  <si>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</si>
  <si>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</si>
  <si>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</si>
  <si>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</si>
  <si>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</si>
  <si>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</si>
  <si>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</si>
  <si>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</si>
  <si>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</si>
  <si>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</si>
  <si>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</si>
  <si>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</si>
  <si>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</si>
  <si>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</si>
  <si>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</si>
  <si>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</si>
  <si>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</si>
  <si>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</si>
  <si>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</si>
  <si>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</si>
  <si>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</si>
  <si>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</si>
  <si>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</si>
  <si>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</si>
  <si>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</si>
  <si>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</si>
  <si>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</si>
  <si>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</si>
  <si>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</si>
  <si>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</si>
  <si>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</si>
  <si>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</si>
  <si>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</si>
  <si>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</si>
  <si>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</si>
  <si>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</si>
  <si>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</si>
  <si>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</si>
  <si>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</si>
  <si>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</si>
  <si>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</si>
  <si>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</si>
  <si>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</si>
  <si>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</si>
  <si>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</si>
  <si>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</si>
  <si>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</si>
  <si>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</si>
  <si>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</si>
  <si>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</si>
  <si>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</si>
  <si>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</si>
  <si>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</si>
  <si>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</si>
  <si>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</si>
  <si>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</si>
  <si>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</si>
  <si>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</si>
  <si>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</si>
  <si>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</si>
  <si>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</si>
  <si>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</si>
  <si>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</si>
  <si>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</si>
  <si>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</si>
  <si>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</si>
  <si>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</si>
  <si>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</si>
  <si>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</si>
  <si>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</si>
  <si>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</si>
  <si>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</si>
  <si>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</si>
  <si>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</si>
  <si>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</si>
  <si>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</si>
  <si>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</si>
  <si>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</si>
  <si>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</si>
  <si>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</si>
  <si>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</si>
  <si>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</si>
  <si>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</si>
  <si>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</si>
  <si>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</si>
  <si>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</si>
  <si>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</si>
  <si>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</si>
  <si>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</si>
  <si>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</si>
  <si>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</si>
  <si>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</si>
  <si>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</si>
  <si>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</si>
  <si>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</si>
  <si>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</si>
  <si>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</si>
  <si>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</si>
  <si>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</si>
  <si>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</si>
  <si>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</si>
  <si>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</si>
  <si>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</si>
  <si>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</si>
  <si>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</si>
  <si>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</si>
  <si>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</si>
  <si>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</si>
  <si>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</si>
  <si>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</si>
  <si>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</si>
  <si>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</si>
  <si>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</si>
  <si>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</si>
  <si>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</si>
  <si>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</si>
  <si>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</si>
  <si>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</si>
  <si>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</si>
  <si>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</si>
  <si>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</si>
  <si>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</si>
  <si>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</si>
  <si>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</si>
  <si>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</si>
  <si>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</si>
  <si>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</si>
  <si>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</si>
  <si>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</si>
  <si>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</si>
  <si>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</si>
  <si>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</si>
  <si>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</si>
  <si>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</si>
  <si>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</si>
  <si>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</si>
  <si>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</si>
  <si>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</si>
  <si>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</si>
  <si>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</si>
  <si>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</si>
  <si>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</si>
  <si>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</si>
  <si>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</si>
  <si>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</si>
  <si>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</si>
  <si>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</si>
  <si>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</si>
  <si>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</si>
  <si>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</si>
  <si>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</si>
  <si>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</si>
  <si>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</si>
  <si>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</si>
  <si>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</si>
  <si>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</si>
  <si>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</si>
  <si>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</si>
  <si>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</si>
  <si>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</si>
  <si>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</si>
  <si>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</si>
  <si>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</si>
  <si>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</si>
  <si>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</si>
  <si>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</si>
  <si>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</si>
  <si>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</si>
  <si>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</si>
  <si>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</si>
  <si>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</si>
  <si>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</si>
  <si>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</si>
  <si>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</si>
  <si>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</si>
  <si>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</si>
  <si>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</si>
  <si>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</si>
  <si>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</si>
  <si>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</si>
  <si>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</si>
  <si>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</si>
  <si>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</si>
  <si>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</si>
  <si>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</si>
  <si>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</si>
  <si>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</si>
  <si>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</si>
  <si>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</si>
  <si>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</si>
  <si>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</si>
  <si>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</si>
  <si>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</si>
  <si>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</si>
  <si>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</si>
  <si>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</si>
  <si>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</si>
  <si>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</si>
  <si>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</si>
  <si>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</si>
  <si>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</si>
  <si>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</si>
  <si>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</si>
  <si>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</si>
  <si>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</si>
  <si>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</si>
  <si>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</si>
  <si>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</si>
  <si>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</si>
  <si>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</si>
  <si>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</si>
  <si>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</si>
  <si>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</si>
  <si>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</si>
  <si>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</si>
  <si>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</si>
  <si>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</si>
  <si>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</si>
  <si>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</si>
  <si>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</si>
  <si>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</si>
  <si>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</si>
  <si>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</si>
  <si>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</si>
  <si>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</si>
  <si>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</si>
  <si>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</si>
  <si>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</si>
  <si>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</si>
  <si>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</si>
  <si>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</si>
  <si>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</si>
  <si>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</si>
  <si>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</si>
  <si>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</si>
  <si>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</si>
  <si>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</si>
  <si>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</si>
  <si>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</si>
  <si>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</si>
  <si>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</si>
  <si>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</si>
  <si>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</si>
  <si>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</si>
  <si>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</si>
  <si>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</si>
  <si>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</si>
  <si>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</si>
  <si>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</si>
  <si>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</si>
  <si>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</si>
  <si>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</si>
  <si>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</si>
  <si>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</si>
  <si>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</si>
  <si>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</si>
  <si>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</si>
  <si>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</si>
  <si>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</si>
  <si>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</si>
  <si>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</si>
  <si>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</si>
  <si>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</si>
  <si>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</si>
  <si>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</si>
  <si>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</si>
  <si>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</si>
  <si>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</si>
  <si>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</si>
  <si>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</si>
  <si>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</si>
  <si>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</si>
  <si>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</si>
  <si>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</si>
  <si>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</si>
  <si>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</si>
  <si>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</si>
  <si>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</si>
  <si>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</si>
  <si>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</si>
  <si>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</si>
  <si>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</si>
  <si>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</si>
  <si>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</si>
  <si>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</si>
  <si>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</si>
  <si>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</si>
  <si>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</si>
  <si>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</si>
  <si>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</si>
  <si>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</si>
  <si>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</si>
  <si>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</si>
  <si>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</si>
  <si>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</si>
  <si>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</si>
  <si>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</si>
  <si>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</si>
  <si>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</si>
  <si>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</si>
  <si>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</si>
  <si>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</si>
  <si>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</si>
  <si>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</si>
  <si>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</si>
  <si>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</si>
  <si>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</si>
  <si>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</si>
  <si>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</si>
  <si>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</si>
  <si>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</si>
  <si>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</si>
  <si>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</si>
  <si>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</si>
  <si>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</si>
  <si>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</si>
  <si>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</si>
  <si>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</si>
  <si>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</si>
  <si>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</si>
  <si>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</si>
  <si>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</si>
  <si>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</si>
  <si>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</si>
  <si>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</si>
  <si>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</si>
  <si>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</si>
  <si>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</si>
  <si>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</si>
  <si>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</si>
  <si>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</si>
  <si>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</si>
  <si>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</si>
  <si>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</si>
  <si>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</si>
  <si>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</si>
  <si>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</si>
  <si>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</si>
  <si>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</si>
  <si>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</si>
  <si>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</si>
  <si>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</si>
  <si>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</si>
  <si>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</si>
  <si>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</si>
  <si>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</si>
  <si>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</si>
  <si>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</si>
  <si>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</si>
  <si>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</si>
  <si>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</si>
  <si>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</si>
  <si>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</si>
  <si>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</si>
  <si>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</si>
  <si>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</si>
  <si>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</si>
  <si>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</si>
  <si>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</si>
  <si>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</si>
  <si>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</si>
  <si>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</si>
  <si>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</si>
  <si>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</si>
  <si>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</si>
  <si>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</si>
  <si>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</si>
  <si>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</si>
  <si>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</si>
  <si>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</si>
  <si>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</si>
  <si>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</si>
  <si>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</si>
  <si>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</si>
  <si>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</si>
  <si>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</si>
  <si>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</si>
  <si>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</si>
  <si>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</si>
  <si>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</si>
  <si>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</si>
  <si>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</si>
  <si>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</si>
  <si>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</si>
  <si>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</si>
  <si>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</si>
  <si>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</si>
  <si>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</si>
  <si>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</si>
  <si>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</si>
  <si>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</si>
  <si>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</si>
  <si>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</si>
  <si>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</si>
  <si>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</si>
  <si>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</si>
  <si>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</si>
  <si>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</si>
  <si>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</si>
  <si>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</si>
  <si>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</si>
  <si>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</si>
  <si>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</si>
  <si>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</si>
  <si>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</si>
  <si>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</si>
  <si>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</si>
  <si>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</si>
  <si>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</si>
  <si>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</si>
  <si>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</si>
  <si>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</si>
  <si>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</si>
  <si>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</si>
  <si>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</si>
  <si>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</si>
  <si>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</si>
  <si>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</si>
  <si>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</si>
  <si>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</si>
  <si>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</si>
  <si>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</si>
  <si>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</si>
  <si>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</si>
  <si>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</si>
  <si>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</si>
  <si>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</si>
  <si>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</si>
  <si>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</si>
  <si>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</si>
  <si>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</si>
  <si>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</si>
  <si>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</si>
  <si>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</si>
  <si>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</si>
  <si>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</si>
  <si>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</si>
  <si>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</si>
  <si>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</si>
  <si>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</si>
  <si>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</si>
  <si>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</si>
  <si>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</si>
  <si>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</si>
  <si>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</si>
  <si>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</si>
  <si>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</si>
  <si>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</si>
  <si>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</si>
  <si>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</si>
  <si>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</si>
  <si>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</si>
  <si>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</si>
  <si>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</si>
  <si>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</si>
  <si>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</si>
  <si>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</si>
  <si>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</si>
  <si>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</si>
  <si>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</si>
  <si>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</si>
  <si>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</si>
  <si>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</si>
  <si>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</si>
  <si>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</si>
  <si>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</si>
  <si>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</si>
  <si>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</si>
  <si>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</si>
  <si>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</si>
  <si>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</si>
  <si>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</si>
  <si>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</si>
  <si>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</si>
  <si>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</si>
  <si>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</si>
  <si>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</si>
  <si>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</si>
  <si>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</si>
  <si>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</si>
  <si>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</si>
  <si>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</si>
  <si>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</si>
  <si>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</si>
  <si>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</si>
  <si>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</si>
  <si>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</si>
  <si>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</si>
  <si>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</si>
  <si>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</si>
  <si>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</si>
  <si>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</si>
  <si>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</si>
  <si>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</si>
  <si>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</si>
  <si>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</si>
  <si>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</si>
  <si>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</si>
  <si>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</si>
  <si>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</si>
  <si>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</si>
  <si>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</si>
  <si>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</si>
  <si>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</si>
  <si>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</si>
  <si>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</si>
  <si>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</si>
  <si>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</si>
  <si>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</si>
  <si>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</si>
  <si>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</si>
  <si>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</si>
  <si>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</si>
  <si>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</si>
  <si>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</si>
  <si>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</si>
  <si>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</si>
  <si>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</si>
  <si>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</si>
  <si>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</si>
  <si>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</si>
  <si>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</si>
  <si>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</si>
  <si>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</si>
  <si>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</si>
  <si>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</si>
  <si>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</si>
  <si>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</si>
  <si>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</si>
  <si>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</si>
  <si>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</si>
  <si>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</si>
  <si>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</si>
  <si>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</si>
  <si>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</si>
  <si>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</si>
  <si>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</si>
  <si>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</si>
  <si>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</si>
  <si>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</si>
  <si>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</si>
  <si>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</si>
  <si>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</si>
  <si>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</si>
  <si>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</si>
  <si>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</si>
  <si>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</si>
  <si>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</si>
  <si>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</si>
  <si>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</si>
  <si>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</si>
  <si>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</si>
  <si>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</si>
  <si>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</si>
  <si>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</si>
  <si>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</si>
  <si>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</si>
  <si>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</si>
  <si>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</si>
  <si>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</si>
  <si>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</si>
  <si>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</si>
  <si>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</si>
  <si>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</si>
  <si>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</si>
  <si>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</si>
  <si>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</si>
  <si>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</si>
  <si>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</si>
  <si>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</si>
  <si>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</si>
  <si>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</si>
  <si>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</si>
  <si>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</si>
  <si>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</si>
  <si>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</si>
  <si>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</si>
  <si>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</si>
  <si>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</si>
  <si>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</si>
  <si>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</si>
  <si>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</si>
  <si>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</si>
  <si>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</si>
  <si>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</si>
  <si>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</si>
  <si>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</si>
  <si>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</si>
  <si>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</si>
  <si>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</si>
  <si>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</si>
  <si>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</si>
  <si>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</si>
  <si>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</si>
  <si>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</si>
  <si>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</si>
  <si>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</si>
  <si>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</si>
  <si>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</si>
  <si>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</si>
  <si>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</si>
  <si>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</si>
  <si>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</si>
  <si>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</si>
  <si>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</si>
  <si>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</si>
  <si>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</si>
  <si>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</si>
  <si>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</si>
  <si>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</si>
  <si>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</si>
  <si>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</si>
  <si>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</si>
  <si>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</si>
  <si>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</si>
  <si>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</si>
  <si>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</si>
  <si>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</si>
  <si>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</si>
  <si>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</si>
  <si>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</si>
  <si>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</si>
  <si>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</si>
  <si>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</si>
  <si>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</si>
  <si>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</si>
  <si>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</si>
  <si>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</si>
  <si>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</si>
  <si>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</si>
  <si>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</si>
  <si>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</si>
  <si>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</si>
  <si>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</si>
  <si>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</si>
  <si>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</si>
  <si>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</si>
  <si>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</si>
  <si>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</si>
  <si>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</si>
  <si>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</si>
  <si>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</si>
  <si>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</si>
  <si>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</si>
  <si>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</si>
  <si>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</si>
  <si>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</si>
  <si>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</si>
  <si>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</si>
  <si>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</si>
  <si>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</si>
  <si>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</si>
  <si>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</si>
  <si>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</si>
  <si>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</si>
  <si>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</si>
  <si>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</si>
  <si>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</si>
  <si>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</si>
  <si>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</si>
  <si>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</si>
  <si>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</si>
  <si>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</si>
  <si>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</si>
  <si>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</si>
  <si>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</si>
  <si>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</si>
  <si>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</si>
  <si>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</si>
  <si>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</si>
  <si>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</si>
  <si>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</si>
  <si>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</si>
  <si>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</si>
  <si>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</si>
  <si>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</si>
  <si>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</si>
  <si>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</si>
  <si>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</si>
  <si>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</si>
  <si>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</si>
  <si>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</si>
  <si>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</si>
  <si>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</si>
  <si>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</si>
  <si>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</si>
  <si>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</si>
  <si>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</si>
  <si>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</si>
  <si>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</si>
  <si>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</si>
  <si>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</si>
  <si>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</si>
  <si>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</si>
  <si>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</si>
  <si>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</si>
  <si>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</si>
  <si>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</si>
  <si>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</si>
  <si>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</si>
  <si>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</si>
  <si>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</si>
  <si>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</si>
  <si>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</si>
  <si>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</si>
  <si>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</si>
  <si>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</si>
  <si>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</si>
  <si>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</si>
  <si>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</si>
  <si>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</si>
  <si>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</si>
  <si>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</si>
  <si>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</si>
  <si>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</si>
  <si>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</si>
  <si>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</si>
  <si>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</si>
  <si>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</si>
  <si>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</si>
  <si>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</si>
  <si>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</si>
  <si>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</si>
  <si>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</si>
  <si>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</si>
  <si>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</si>
  <si>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</si>
  <si>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</si>
  <si>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</si>
  <si>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</si>
  <si>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</si>
  <si>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</si>
  <si>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</si>
  <si>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</si>
  <si>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</si>
  <si>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</si>
  <si>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</si>
  <si>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</si>
  <si>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</si>
  <si>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</si>
  <si>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</si>
  <si>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</si>
  <si>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</si>
  <si>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</si>
  <si>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</si>
  <si>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</si>
  <si>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</si>
  <si>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</si>
  <si>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</si>
  <si>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</si>
  <si>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</si>
  <si>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</si>
  <si>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</si>
  <si>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</si>
  <si>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</si>
  <si>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</si>
  <si>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</si>
  <si>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</si>
  <si>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</si>
  <si>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</si>
  <si>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</si>
  <si>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</si>
  <si>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</si>
  <si>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</si>
  <si>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</si>
  <si>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</si>
  <si>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</si>
  <si>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</si>
  <si>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</si>
  <si>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</si>
  <si>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</si>
  <si>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</si>
  <si>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</si>
  <si>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</si>
  <si>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</si>
  <si>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</si>
  <si>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</si>
  <si>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</si>
  <si>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</si>
  <si>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</si>
  <si>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</si>
  <si>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</si>
  <si>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</si>
  <si>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</si>
  <si>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</si>
  <si>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</si>
  <si>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</si>
  <si>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</si>
  <si>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</si>
  <si>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</si>
  <si>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</si>
  <si>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</si>
  <si>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</si>
  <si>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</si>
  <si>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</si>
  <si>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</si>
  <si>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</si>
  <si>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</si>
  <si>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</si>
  <si>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</si>
  <si>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</si>
  <si>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</si>
  <si>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</si>
  <si>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</si>
  <si>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</si>
  <si>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</si>
  <si>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</si>
  <si>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</si>
  <si>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</si>
  <si>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</si>
  <si>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</si>
  <si>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</si>
  <si>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</si>
  <si>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</si>
  <si>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</si>
  <si>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</si>
  <si>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</si>
  <si>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</si>
  <si>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</si>
  <si>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</si>
  <si>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</si>
  <si>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</si>
  <si>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</si>
  <si>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</si>
  <si>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</si>
  <si>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</si>
  <si>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</si>
  <si>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</si>
  <si>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</si>
  <si>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</si>
  <si>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</si>
  <si>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</si>
  <si>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</si>
  <si>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</si>
  <si>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</si>
  <si>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</si>
  <si>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</si>
  <si>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</si>
  <si>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</si>
  <si>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</si>
  <si>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</si>
  <si>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</si>
  <si>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</si>
  <si>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</si>
  <si>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</si>
  <si>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</si>
  <si>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</si>
  <si>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</si>
  <si>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</si>
  <si>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</si>
  <si>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</si>
  <si>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</si>
  <si>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</si>
  <si>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</si>
  <si>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</si>
  <si>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</si>
  <si>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</si>
  <si>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</si>
  <si>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</si>
  <si>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</si>
  <si>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</si>
  <si>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</si>
  <si>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</si>
  <si>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</si>
  <si>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</si>
  <si>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</si>
  <si>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</si>
  <si>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</si>
  <si>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</si>
  <si>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</si>
  <si>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</si>
  <si>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</si>
  <si>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</si>
  <si>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</si>
  <si>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</si>
  <si>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</si>
  <si>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</si>
  <si>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</si>
  <si>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</si>
  <si>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</si>
  <si>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</si>
  <si>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</si>
  <si>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</si>
  <si>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</si>
  <si>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</si>
  <si>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</si>
  <si>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</si>
  <si>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</si>
  <si>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</si>
  <si>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</si>
  <si>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</si>
  <si>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</si>
  <si>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</si>
  <si>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</si>
  <si>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</si>
  <si>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</si>
  <si>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</si>
  <si>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</si>
  <si>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</si>
  <si>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</si>
  <si>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</si>
  <si>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</si>
  <si>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</si>
  <si>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</si>
  <si>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</si>
  <si>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</si>
  <si>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</si>
  <si>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</si>
  <si>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</si>
  <si>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</si>
  <si>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</si>
  <si>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</si>
  <si>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</si>
  <si>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</si>
  <si>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</si>
  <si>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</si>
  <si>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</si>
  <si>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</si>
  <si>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</si>
  <si>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</si>
  <si>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</si>
  <si>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</si>
  <si>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</si>
  <si>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</si>
  <si>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</si>
  <si>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</si>
  <si>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</si>
  <si>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</si>
  <si>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</si>
  <si>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</si>
  <si>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</si>
  <si>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</si>
  <si>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</si>
  <si>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</si>
  <si>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</si>
  <si>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</si>
  <si>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</si>
  <si>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</si>
  <si>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</si>
  <si>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</si>
  <si>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</si>
  <si>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</si>
  <si>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</si>
  <si>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</si>
  <si>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</si>
  <si>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</si>
  <si>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</si>
  <si>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</si>
  <si>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</si>
  <si>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</si>
  <si>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</si>
  <si>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</si>
  <si>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</si>
  <si>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</si>
  <si>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</si>
  <si>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</si>
  <si>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</si>
  <si>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</si>
  <si>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</si>
  <si>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</si>
  <si>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</si>
  <si>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</si>
  <si>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</si>
  <si>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</si>
  <si>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</si>
  <si>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</si>
  <si>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</si>
  <si>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</si>
  <si>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</si>
  <si>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</si>
  <si>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</si>
  <si>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</si>
  <si>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</si>
  <si>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</si>
  <si>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</si>
  <si>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</si>
  <si>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</si>
  <si>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</si>
  <si>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</si>
  <si>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</si>
  <si>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</si>
  <si>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</si>
  <si>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</si>
  <si>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</si>
  <si>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</si>
  <si>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</si>
  <si>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</si>
  <si>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</si>
  <si>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</si>
  <si>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</si>
  <si>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</si>
  <si>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</si>
  <si>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</si>
  <si>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</si>
  <si>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</si>
  <si>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</si>
  <si>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</si>
  <si>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</si>
  <si>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</si>
  <si>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</si>
  <si>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</si>
  <si>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</si>
  <si>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</si>
  <si>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</si>
  <si>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</si>
  <si>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</si>
  <si>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</si>
  <si>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</si>
  <si>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</si>
  <si>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</si>
  <si>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</si>
  <si>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</si>
  <si>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</si>
  <si>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</si>
  <si>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</si>
  <si>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</si>
  <si>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</si>
  <si>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</si>
  <si>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</si>
  <si>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</si>
  <si>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</si>
  <si>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</si>
  <si>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</si>
  <si>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</si>
  <si>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</si>
  <si>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</si>
  <si>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</si>
  <si>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</si>
  <si>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</si>
  <si>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</si>
  <si>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</si>
  <si>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</si>
  <si>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</si>
  <si>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</si>
  <si>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</si>
  <si>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</si>
  <si>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</si>
  <si>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</si>
  <si>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</si>
  <si>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</si>
  <si>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</si>
  <si>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</si>
  <si>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</si>
  <si>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</si>
  <si>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</si>
  <si>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</si>
  <si>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</si>
  <si>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</si>
  <si>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</si>
  <si>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</si>
  <si>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</si>
  <si>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</si>
  <si>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</si>
  <si>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</si>
  <si>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</si>
  <si>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</si>
  <si>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</si>
  <si>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</si>
  <si>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</si>
  <si>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</si>
  <si>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</si>
  <si>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</si>
  <si>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</si>
  <si>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</si>
  <si>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</si>
  <si>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</si>
  <si>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</si>
  <si>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</si>
  <si>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</si>
  <si>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</si>
  <si>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</si>
  <si>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</si>
  <si>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</si>
  <si>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</si>
  <si>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</si>
  <si>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</si>
  <si>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</si>
  <si>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</si>
  <si>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</si>
  <si>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</si>
  <si>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</si>
  <si>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</si>
  <si>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</si>
  <si>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</si>
  <si>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</si>
  <si>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</si>
  <si>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</si>
  <si>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</si>
  <si>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</si>
  <si>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</si>
  <si>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</si>
  <si>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</si>
  <si>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</si>
  <si>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</si>
  <si>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</si>
  <si>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</si>
  <si>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</si>
  <si>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</si>
  <si>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</si>
  <si>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</si>
  <si>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</si>
  <si>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</si>
  <si>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</si>
  <si>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</si>
  <si>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</si>
  <si>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</si>
  <si>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</si>
  <si>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</si>
  <si>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</si>
  <si>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</si>
  <si>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</si>
  <si>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</si>
  <si>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</si>
  <si>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</si>
  <si>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</si>
  <si>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</si>
  <si>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</si>
  <si>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</si>
  <si>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</si>
  <si>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</si>
  <si>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</si>
  <si>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</si>
  <si>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</si>
  <si>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</si>
  <si>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</si>
  <si>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</si>
  <si>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</si>
  <si>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</si>
  <si>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</si>
  <si>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</si>
  <si>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</si>
  <si>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</si>
  <si>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</si>
  <si>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</si>
  <si>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</si>
  <si>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</si>
  <si>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</si>
  <si>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</si>
  <si>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</si>
  <si>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</si>
  <si>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</si>
  <si>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</si>
  <si>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</si>
  <si>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</si>
  <si>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</si>
  <si>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</si>
  <si>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</si>
  <si>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</si>
  <si>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</si>
  <si>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</si>
  <si>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</si>
  <si>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</si>
  <si>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</si>
  <si>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</si>
  <si>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</si>
  <si>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</si>
  <si>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</si>
  <si>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</si>
  <si>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</si>
  <si>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</si>
  <si>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</si>
  <si>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</si>
  <si>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</si>
  <si>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</si>
  <si>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</si>
  <si>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</si>
  <si>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</si>
  <si>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</si>
  <si>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</si>
  <si>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</si>
  <si>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</si>
  <si>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</si>
  <si>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</si>
  <si>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</si>
  <si>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</si>
  <si>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</si>
  <si>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</si>
  <si>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</si>
  <si>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</si>
  <si>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</si>
  <si>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</si>
  <si>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</si>
  <si>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</si>
  <si>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</si>
  <si>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</si>
  <si>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</si>
  <si>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</si>
  <si>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</si>
  <si>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</si>
  <si>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</si>
  <si>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</si>
  <si>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</si>
  <si>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</si>
  <si>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</si>
  <si>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</si>
  <si>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</si>
  <si>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</si>
  <si>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</si>
  <si>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</si>
  <si>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</si>
  <si>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</si>
  <si>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</si>
  <si>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</si>
  <si>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</si>
  <si>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</si>
  <si>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</si>
  <si>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</si>
  <si>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</si>
  <si>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</si>
  <si>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</si>
  <si>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</si>
  <si>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</si>
  <si>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</si>
  <si>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</si>
  <si>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</si>
  <si>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</si>
  <si>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</si>
  <si>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</si>
  <si>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</si>
  <si>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</si>
  <si>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</si>
  <si>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</si>
  <si>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</si>
  <si>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</si>
  <si>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</si>
  <si>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</si>
  <si>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</si>
  <si>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</si>
  <si>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</si>
  <si>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</si>
  <si>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</si>
  <si>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</si>
  <si>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</si>
  <si>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</si>
  <si>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</si>
  <si>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</si>
  <si>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</si>
  <si>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</si>
  <si>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</si>
  <si>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</si>
  <si>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</si>
  <si>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</si>
  <si>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</si>
  <si>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</si>
  <si>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</si>
  <si>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</si>
  <si>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</si>
  <si>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</si>
  <si>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</si>
  <si>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</si>
  <si>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</si>
  <si>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</si>
  <si>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</si>
  <si>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</si>
  <si>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</si>
  <si>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</si>
  <si>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</si>
  <si>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</si>
  <si>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</si>
  <si>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</si>
  <si>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</si>
  <si>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</si>
  <si>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</si>
  <si>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</si>
  <si>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</si>
  <si>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</si>
  <si>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</si>
  <si>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</si>
  <si>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</si>
  <si>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</si>
  <si>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</si>
  <si>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</si>
  <si>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</si>
  <si>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</si>
  <si>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</si>
  <si>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</si>
  <si>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</si>
  <si>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</si>
  <si>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</si>
  <si>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</si>
  <si>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</si>
  <si>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</si>
  <si>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</si>
  <si>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</si>
  <si>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</si>
  <si>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</si>
  <si>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</si>
  <si>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</si>
  <si>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</si>
  <si>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</si>
  <si>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</si>
  <si>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</si>
  <si>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</si>
  <si>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</si>
  <si>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</si>
  <si>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</si>
  <si>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</si>
  <si>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</si>
  <si>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</si>
  <si>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</si>
  <si>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</si>
  <si>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</si>
  <si>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</si>
  <si>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</si>
  <si>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</si>
  <si>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</si>
  <si>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</si>
  <si>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</si>
  <si>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</si>
  <si>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</si>
  <si>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</si>
  <si>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</si>
  <si>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</si>
  <si>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</si>
  <si>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</si>
  <si>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</si>
  <si>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</si>
  <si>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</si>
  <si>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</si>
  <si>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</si>
  <si>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</si>
  <si>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</si>
  <si>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</si>
  <si>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</si>
  <si>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</si>
  <si>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</si>
  <si>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</si>
  <si>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</si>
  <si>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</si>
  <si>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</si>
  <si>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</si>
  <si>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</si>
  <si>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</si>
  <si>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</si>
  <si>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</si>
  <si>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</si>
  <si>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</si>
  <si>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</si>
  <si>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</si>
  <si>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</si>
  <si>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</si>
  <si>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</si>
  <si>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</si>
  <si>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</si>
  <si>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</si>
  <si>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</si>
  <si>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</si>
  <si>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</si>
  <si>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</si>
  <si>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</si>
  <si>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</si>
  <si>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</si>
  <si>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</si>
  <si>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</si>
  <si>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</si>
  <si>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</si>
  <si>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</si>
  <si>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</si>
  <si>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</si>
  <si>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</si>
  <si>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</si>
  <si>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</si>
  <si>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</si>
  <si>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</si>
  <si>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</si>
  <si>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</si>
  <si>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</si>
  <si>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</si>
  <si>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</si>
  <si>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</si>
  <si>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</si>
  <si>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</si>
  <si>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</si>
  <si>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</si>
  <si>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</si>
  <si>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</si>
  <si>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</si>
  <si>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</si>
  <si>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</si>
  <si>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</si>
  <si>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</si>
  <si>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</si>
  <si>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</si>
  <si>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</si>
  <si>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</si>
  <si>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</si>
  <si>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</si>
  <si>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</si>
  <si>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</si>
  <si>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</si>
  <si>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</si>
  <si>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</si>
  <si>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</si>
  <si>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</si>
  <si>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</si>
  <si>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</si>
  <si>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</si>
  <si>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</si>
  <si>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</si>
  <si>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</si>
  <si>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</si>
  <si>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</si>
  <si>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</si>
  <si>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</si>
  <si>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</si>
  <si>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</si>
  <si>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</si>
  <si>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</si>
  <si>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</si>
  <si>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</si>
  <si>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</si>
  <si>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</si>
  <si>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</si>
  <si>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</si>
  <si>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</si>
  <si>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</si>
  <si>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</si>
  <si>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</si>
  <si>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</si>
  <si>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</si>
  <si>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</si>
  <si>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</si>
  <si>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</si>
  <si>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</si>
  <si>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</si>
  <si>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</si>
  <si>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</si>
  <si>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</si>
  <si>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</si>
  <si>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</si>
  <si>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</si>
  <si>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</si>
  <si>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</si>
  <si>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</si>
  <si>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</si>
  <si>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</si>
  <si>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</si>
  <si>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</si>
  <si>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</si>
  <si>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</si>
  <si>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</si>
  <si>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</si>
  <si>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</si>
  <si>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</si>
  <si>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</si>
  <si>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</si>
  <si>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</si>
  <si>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</si>
  <si>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</si>
  <si>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</si>
  <si>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</si>
  <si>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</si>
  <si>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</si>
  <si>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</si>
  <si>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</si>
  <si>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</si>
  <si>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</si>
  <si>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</si>
  <si>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</si>
  <si>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</si>
  <si>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</si>
  <si>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</si>
  <si>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</si>
  <si>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</si>
  <si>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</si>
  <si>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</si>
  <si>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</si>
  <si>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</si>
  <si>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</si>
  <si>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</si>
  <si>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</si>
  <si>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</si>
  <si>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</si>
  <si>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</si>
  <si>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</si>
  <si>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</si>
  <si>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</si>
  <si>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</si>
  <si>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</si>
  <si>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</si>
  <si>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</si>
  <si>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</si>
  <si>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</si>
  <si>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</si>
  <si>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</si>
  <si>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</si>
  <si>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</si>
  <si>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</si>
  <si>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</si>
  <si>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</si>
  <si>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</si>
  <si>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</si>
  <si>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</si>
  <si>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</si>
  <si>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</si>
  <si>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</si>
  <si>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</si>
  <si>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</si>
  <si>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</si>
  <si>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</si>
  <si>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</si>
  <si>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</si>
  <si>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</si>
  <si>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</si>
  <si>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</si>
  <si>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</si>
  <si>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</si>
  <si>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</si>
  <si>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</si>
  <si>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</si>
  <si>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</si>
  <si>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</si>
  <si>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</si>
  <si>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</si>
  <si>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</si>
  <si>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</si>
  <si>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</si>
  <si>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</si>
  <si>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</si>
  <si>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</si>
  <si>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</si>
  <si>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</si>
  <si>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</si>
  <si>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</si>
  <si>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</si>
  <si>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</si>
  <si>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</si>
  <si>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</si>
  <si>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</si>
  <si>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</si>
  <si>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</si>
  <si>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</si>
  <si>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</si>
  <si>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</si>
  <si>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</si>
  <si>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</si>
  <si>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</si>
  <si>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</si>
  <si>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</si>
  <si>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</si>
  <si>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</si>
  <si>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</si>
  <si>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</si>
  <si>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</si>
  <si>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</si>
  <si>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</si>
  <si>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</si>
  <si>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</si>
  <si>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</si>
  <si>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</si>
  <si>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</si>
  <si>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</si>
  <si>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</si>
  <si>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</si>
  <si>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</si>
  <si>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</si>
  <si>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</si>
  <si>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</si>
  <si>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</si>
  <si>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</si>
  <si>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</si>
  <si>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</si>
  <si>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</si>
  <si>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</si>
  <si>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</si>
  <si>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</si>
  <si>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</si>
  <si>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</si>
  <si>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</si>
  <si>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</si>
  <si>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</si>
  <si>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</si>
  <si>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</si>
  <si>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</si>
  <si>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</si>
  <si>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</si>
  <si>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</si>
  <si>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</si>
  <si>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</si>
  <si>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</si>
  <si>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</si>
  <si>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</si>
  <si>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</si>
  <si>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</si>
  <si>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</si>
  <si>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</si>
  <si>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</si>
  <si>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</si>
  <si>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</si>
  <si>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</si>
  <si>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</si>
  <si>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</si>
  <si>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</si>
  <si>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</si>
  <si>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</si>
  <si>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</si>
  <si>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</si>
  <si>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</si>
  <si>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</si>
  <si>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</si>
  <si>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</si>
  <si>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</si>
  <si>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</si>
  <si>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</si>
  <si>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</si>
  <si>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</si>
  <si>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</si>
  <si>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</si>
  <si>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</si>
  <si>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</si>
  <si>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</si>
  <si>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</si>
  <si>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</si>
  <si>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</si>
  <si>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</si>
  <si>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</si>
  <si>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</si>
  <si>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</si>
  <si>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</si>
  <si>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</si>
  <si>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</si>
  <si>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</si>
  <si>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</si>
  <si>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</si>
  <si>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</si>
  <si>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</si>
  <si>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</si>
  <si>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</si>
  <si>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</si>
  <si>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</si>
  <si>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</si>
  <si>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</si>
  <si>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</si>
  <si>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</si>
  <si>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</si>
  <si>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</si>
  <si>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</si>
  <si>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</si>
  <si>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</si>
  <si>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</si>
  <si>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</si>
  <si>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</si>
  <si>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</si>
  <si>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</si>
  <si>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</si>
  <si>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</si>
  <si>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</si>
  <si>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</si>
  <si>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</si>
  <si>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</si>
  <si>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</si>
  <si>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</si>
  <si>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</si>
  <si>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</si>
  <si>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</si>
  <si>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</si>
  <si>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</si>
  <si>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</si>
  <si>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</si>
  <si>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</si>
  <si>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</si>
  <si>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</si>
  <si>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</si>
  <si>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</si>
  <si>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</si>
  <si>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</si>
  <si>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</si>
  <si>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</si>
  <si>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</si>
  <si>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</si>
  <si>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</si>
  <si>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</si>
  <si>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</si>
  <si>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</si>
  <si>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</si>
  <si>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</si>
  <si>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</si>
  <si>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</si>
  <si>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</si>
  <si>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</si>
  <si>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</si>
  <si>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</si>
  <si>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</si>
  <si>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</si>
  <si>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</si>
  <si>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</si>
  <si>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</si>
  <si>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</si>
  <si>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</si>
  <si>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</si>
  <si>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</si>
  <si>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</si>
  <si>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</si>
  <si>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</si>
  <si>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</si>
  <si>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</si>
  <si>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</si>
  <si>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</si>
  <si>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</si>
  <si>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</si>
  <si>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</si>
  <si>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</si>
  <si>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</si>
  <si>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</si>
  <si>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</si>
  <si>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</si>
  <si>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</si>
  <si>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</si>
  <si>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</si>
  <si>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</si>
  <si>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</si>
  <si>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</si>
  <si>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</si>
  <si>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</si>
  <si>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</si>
  <si>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</si>
  <si>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</si>
  <si>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</si>
  <si>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</si>
  <si>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</si>
  <si>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</si>
  <si>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</si>
  <si>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</si>
  <si>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</si>
  <si>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</si>
  <si>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</si>
  <si>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</si>
  <si>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</si>
  <si>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</si>
  <si>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</si>
  <si>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</si>
  <si>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</si>
  <si>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</si>
  <si>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</si>
  <si>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</si>
  <si>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</si>
  <si>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</si>
  <si>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</si>
  <si>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</si>
  <si>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</si>
  <si>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</si>
  <si>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</si>
  <si>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</si>
  <si>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</si>
  <si>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</si>
  <si>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</si>
  <si>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</si>
  <si>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</si>
  <si>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</si>
  <si>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</si>
  <si>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</si>
  <si>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</si>
  <si>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</si>
  <si>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</si>
  <si>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</si>
  <si>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</si>
  <si>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</si>
  <si>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</si>
  <si>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</si>
  <si>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</si>
  <si>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</si>
  <si>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</si>
  <si>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</si>
  <si>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</si>
  <si>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</si>
  <si>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</si>
  <si>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</si>
  <si>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</si>
  <si>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</si>
  <si>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</si>
  <si>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</si>
  <si>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</si>
  <si>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</si>
  <si>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</si>
  <si>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</si>
  <si>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</si>
  <si>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</si>
  <si>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</si>
  <si>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</si>
  <si>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</si>
  <si>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</si>
  <si>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</si>
  <si>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</si>
  <si>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</si>
  <si>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</si>
  <si>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</si>
  <si>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</si>
  <si>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</si>
  <si>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</si>
  <si>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</si>
  <si>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</si>
  <si>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</si>
  <si>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</si>
  <si>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</si>
  <si>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</si>
  <si>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</si>
  <si>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</si>
  <si>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</si>
  <si>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</si>
  <si>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</si>
  <si>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</si>
  <si>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</si>
  <si>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</si>
  <si>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</si>
  <si>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</si>
  <si>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</si>
  <si>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</si>
  <si>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</si>
  <si>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</si>
  <si>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</si>
  <si>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</si>
  <si>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</si>
  <si>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</si>
  <si>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</si>
  <si>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</si>
  <si>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</si>
  <si>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</si>
  <si>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</si>
  <si>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</si>
  <si>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</si>
  <si>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</si>
  <si>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</si>
  <si>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</si>
  <si>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</si>
  <si>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</si>
  <si>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</si>
  <si>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</si>
  <si>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</si>
  <si>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</si>
  <si>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</si>
  <si>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</si>
  <si>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</si>
  <si>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</si>
  <si>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</si>
  <si>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</si>
  <si>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</si>
  <si>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</si>
  <si>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</si>
  <si>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</si>
  <si>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</si>
  <si>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</si>
  <si>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</si>
  <si>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</si>
  <si>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</si>
  <si>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</si>
  <si>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</si>
  <si>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</si>
  <si>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</si>
  <si>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</si>
  <si>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</si>
  <si>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</si>
  <si>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</si>
  <si>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</si>
  <si>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</si>
  <si>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</si>
  <si>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</si>
  <si>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</si>
  <si>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</si>
  <si>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</si>
  <si>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</si>
  <si>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</si>
  <si>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</si>
  <si>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</si>
  <si>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</si>
  <si>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</si>
  <si>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</si>
  <si>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</si>
  <si>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</si>
  <si>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</si>
  <si>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</si>
  <si>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</si>
  <si>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</si>
  <si>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</si>
  <si>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</si>
  <si>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</si>
  <si>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</si>
  <si>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</si>
  <si>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</si>
  <si>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</si>
  <si>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</si>
  <si>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</si>
  <si>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</si>
  <si>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</si>
  <si>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</si>
  <si>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</si>
  <si>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</si>
  <si>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</si>
  <si>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</si>
  <si>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</si>
  <si>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</si>
  <si>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</si>
  <si>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</si>
  <si>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</si>
  <si>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</si>
  <si>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</si>
  <si>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</si>
  <si>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</si>
  <si>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</si>
  <si>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</si>
  <si>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</si>
  <si>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</si>
  <si>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</si>
  <si>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</si>
  <si>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</si>
  <si>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</si>
  <si>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</si>
  <si>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</si>
  <si>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</si>
  <si>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</si>
  <si>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</si>
  <si>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</si>
  <si>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</si>
  <si>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</si>
  <si>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</si>
  <si>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</si>
  <si>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</si>
  <si>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</si>
  <si>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</si>
  <si>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</si>
  <si>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</si>
  <si>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</si>
  <si>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</si>
  <si>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</si>
  <si>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</si>
  <si>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</si>
  <si>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</si>
  <si>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</si>
  <si>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</si>
  <si>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</si>
  <si>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</si>
  <si>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</si>
  <si>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</si>
  <si>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</si>
  <si>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</si>
  <si>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</si>
  <si>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</si>
  <si>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</si>
  <si>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</si>
  <si>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</si>
  <si>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</si>
  <si>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</si>
  <si>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</si>
  <si>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</si>
  <si>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</si>
  <si>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</si>
  <si>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</si>
  <si>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</si>
  <si>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</si>
  <si>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</si>
  <si>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</si>
  <si>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</si>
  <si>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</si>
  <si>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</si>
  <si>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</si>
  <si>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</si>
  <si>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</si>
  <si>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</si>
  <si>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</si>
  <si>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</si>
  <si>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</si>
  <si>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</si>
  <si>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</si>
  <si>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</si>
  <si>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</si>
  <si>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</si>
  <si>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</si>
  <si>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</si>
  <si>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</si>
  <si>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</si>
  <si>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</si>
  <si>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</si>
  <si>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</si>
  <si>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</si>
  <si>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</si>
  <si>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</si>
  <si>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</si>
  <si>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</si>
  <si>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</si>
  <si>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</si>
  <si>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</si>
  <si>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</si>
  <si>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</si>
  <si>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</si>
  <si>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</si>
  <si>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</si>
  <si>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</si>
  <si>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</si>
  <si>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</si>
  <si>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</si>
  <si>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</si>
  <si>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</si>
  <si>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</si>
  <si>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</si>
  <si>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</si>
  <si>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</si>
  <si>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</si>
  <si>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</si>
  <si>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</si>
  <si>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</si>
  <si>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</si>
  <si>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</si>
  <si>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</si>
  <si>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</si>
  <si>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</si>
  <si>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</si>
  <si>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</si>
  <si>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</si>
  <si>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</si>
  <si>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</si>
  <si>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</si>
  <si>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</si>
  <si>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</si>
  <si>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</si>
  <si>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</si>
  <si>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</si>
  <si>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</si>
  <si>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</si>
  <si>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</si>
  <si>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</si>
  <si>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</si>
  <si>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</si>
  <si>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</si>
  <si>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</si>
  <si>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</si>
  <si>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</si>
  <si>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</si>
  <si>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</si>
  <si>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</si>
  <si>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</si>
  <si>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</si>
  <si>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</si>
  <si>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</si>
  <si>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</si>
  <si>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</si>
  <si>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</si>
  <si>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</si>
  <si>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</si>
  <si>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</si>
  <si>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</si>
  <si>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</si>
  <si>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</si>
  <si>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</si>
  <si>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</si>
  <si>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</si>
  <si>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</si>
  <si>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</si>
  <si>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</si>
  <si>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</si>
  <si>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</si>
  <si>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</si>
  <si>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</si>
  <si>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</si>
  <si>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</si>
  <si>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</si>
  <si>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</si>
  <si>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</si>
  <si>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</si>
  <si>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</si>
  <si>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</si>
  <si>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</si>
  <si>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</si>
  <si>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</si>
  <si>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</si>
  <si>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</si>
  <si>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</si>
  <si>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</si>
  <si>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</si>
  <si>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</si>
  <si>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</si>
  <si>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</si>
  <si>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</si>
  <si>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</si>
  <si>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</si>
  <si>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</si>
  <si>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</si>
  <si>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</si>
  <si>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</si>
  <si>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</si>
  <si>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</si>
  <si>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</si>
  <si>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</si>
  <si>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</si>
  <si>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</si>
  <si>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</si>
  <si>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</si>
  <si>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</si>
  <si>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</si>
  <si>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</si>
  <si>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</si>
  <si>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</si>
  <si>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</si>
  <si>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</si>
  <si>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</si>
  <si>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</si>
  <si>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</si>
  <si>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</si>
  <si>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</si>
  <si>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</si>
  <si>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</si>
  <si>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</si>
  <si>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</si>
  <si>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</si>
  <si>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</si>
  <si>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</si>
  <si>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</si>
  <si>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</si>
  <si>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</si>
  <si>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</si>
  <si>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</si>
  <si>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</si>
  <si>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</si>
  <si>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</si>
  <si>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</si>
  <si>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</si>
  <si>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</si>
  <si>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</si>
  <si>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</si>
  <si>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</si>
  <si>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</si>
  <si>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</si>
  <si>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</si>
  <si>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</si>
  <si>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</si>
  <si>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</si>
  <si>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</si>
  <si>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</si>
  <si>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</si>
  <si>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</si>
  <si>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</si>
  <si>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</si>
  <si>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</si>
  <si>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</si>
  <si>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</si>
  <si>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</si>
  <si>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</si>
  <si>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</si>
  <si>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</si>
  <si>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</si>
  <si>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</si>
  <si>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</si>
  <si>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</si>
  <si>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</si>
  <si>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</si>
  <si>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</si>
  <si>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</si>
  <si>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</si>
  <si>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</si>
  <si>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</si>
  <si>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</si>
  <si>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</si>
  <si>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</si>
  <si>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</si>
  <si>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</si>
  <si>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</si>
  <si>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</si>
  <si>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</si>
  <si>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</si>
  <si>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</si>
  <si>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</si>
  <si>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</si>
  <si>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</si>
  <si>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</si>
  <si>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</si>
  <si>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</si>
  <si>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</si>
  <si>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</si>
  <si>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</si>
  <si>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</si>
  <si>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</si>
  <si>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</si>
  <si>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</si>
  <si>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</si>
  <si>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</si>
  <si>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</si>
  <si>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</si>
  <si>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</si>
  <si>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</si>
  <si>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</si>
  <si>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</si>
  <si>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</si>
  <si>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</si>
  <si>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</si>
  <si>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</si>
  <si>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</si>
  <si>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</si>
  <si>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</si>
  <si>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</si>
  <si>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</si>
  <si>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</si>
  <si>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</si>
  <si>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</si>
  <si>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</si>
  <si>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</si>
  <si>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</si>
  <si>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</si>
  <si>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</si>
  <si>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</si>
  <si>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</si>
  <si>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</si>
  <si>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</si>
  <si>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</si>
  <si>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</si>
  <si>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</si>
  <si>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</si>
  <si>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</si>
  <si>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</si>
  <si>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</si>
  <si>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</si>
  <si>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</si>
  <si>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</si>
  <si>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</si>
  <si>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</si>
  <si>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</si>
  <si>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</si>
  <si>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</si>
  <si>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</si>
  <si>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</si>
  <si>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</si>
  <si>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</si>
  <si>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</si>
  <si>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</si>
  <si>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</si>
  <si>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</si>
  <si>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</si>
  <si>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</si>
  <si>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</si>
  <si>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</si>
  <si>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</si>
  <si>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</si>
  <si>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</si>
  <si>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</si>
  <si>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</si>
  <si>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</si>
  <si>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</si>
  <si>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</si>
  <si>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</si>
  <si>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</si>
  <si>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</si>
  <si>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</si>
  <si>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</si>
  <si>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</si>
  <si>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</si>
  <si>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</si>
  <si>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</si>
  <si>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</si>
  <si>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</si>
  <si>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</si>
  <si>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</si>
  <si>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</si>
  <si>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</si>
  <si>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</si>
  <si>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</si>
  <si>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</si>
  <si>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</si>
  <si>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</si>
  <si>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</si>
  <si>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</si>
  <si>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</si>
  <si>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</si>
  <si>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</si>
  <si>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</si>
  <si>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</si>
  <si>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</si>
  <si>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</si>
  <si>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</si>
  <si>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</si>
  <si>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</si>
  <si>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</si>
  <si>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</si>
  <si>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</si>
  <si>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</si>
  <si>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</si>
  <si>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</si>
  <si>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</si>
  <si>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</si>
  <si>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</si>
  <si>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</si>
  <si>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</si>
  <si>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</si>
  <si>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</si>
  <si>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</si>
  <si>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</si>
  <si>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</si>
  <si>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</si>
  <si>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</si>
  <si>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</si>
  <si>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</si>
  <si>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</si>
  <si>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</si>
  <si>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</si>
  <si>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</si>
  <si>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</si>
  <si>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</si>
  <si>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</si>
  <si>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</si>
  <si>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</si>
  <si>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</si>
  <si>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</si>
  <si>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</si>
  <si>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</si>
  <si>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</si>
  <si>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</si>
  <si>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</si>
  <si>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</si>
  <si>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</si>
  <si>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</si>
  <si>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</si>
  <si>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</si>
  <si>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</si>
  <si>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</si>
  <si>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</si>
  <si>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</si>
  <si>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</si>
  <si>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</si>
  <si>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</si>
  <si>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</si>
  <si>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</si>
  <si>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</si>
  <si>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</si>
  <si>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</si>
  <si>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</si>
  <si>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</si>
  <si>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</si>
  <si>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</si>
  <si>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</si>
  <si>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</si>
  <si>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</si>
  <si>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</si>
  <si>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</si>
  <si>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</si>
  <si>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</si>
  <si>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</si>
  <si>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</si>
  <si>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</si>
  <si>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</si>
  <si>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</si>
  <si>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</si>
  <si>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</si>
  <si>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</si>
  <si>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</si>
  <si>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</si>
  <si>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</si>
  <si>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</si>
  <si>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</si>
  <si>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</si>
  <si>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</si>
  <si>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</si>
  <si>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</si>
  <si>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</si>
  <si>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</si>
  <si>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</si>
  <si>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</si>
  <si>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</si>
  <si>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</si>
  <si>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</si>
  <si>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</si>
  <si>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</si>
  <si>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</si>
  <si>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</si>
  <si>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</si>
  <si>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</si>
  <si>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</si>
  <si>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</si>
  <si>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</si>
  <si>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</si>
  <si>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</si>
  <si>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</si>
  <si>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</si>
  <si>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</si>
  <si>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</si>
  <si>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</si>
  <si>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</si>
  <si>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</si>
  <si>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</si>
  <si>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</si>
  <si>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</si>
  <si>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</si>
  <si>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</si>
  <si>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</si>
  <si>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</si>
  <si>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</si>
  <si>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</si>
  <si>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</si>
  <si>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</si>
  <si>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</si>
  <si>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</si>
  <si>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</si>
  <si>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</si>
  <si>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</si>
  <si>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</si>
  <si>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</si>
  <si>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</si>
  <si>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</si>
  <si>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</si>
  <si>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</si>
  <si>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</si>
  <si>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</si>
  <si>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</si>
  <si>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</si>
  <si>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</si>
  <si>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</si>
  <si>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</si>
  <si>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</si>
  <si>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</si>
  <si>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</si>
  <si>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</si>
  <si>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</si>
  <si>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</si>
  <si>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</si>
  <si>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</si>
  <si>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</si>
  <si>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</si>
  <si>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</si>
  <si>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</si>
  <si>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</si>
  <si>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</si>
  <si>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</si>
  <si>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</si>
  <si>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</si>
  <si>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</si>
  <si>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</si>
  <si>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</si>
  <si>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</si>
  <si>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</si>
  <si>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</si>
  <si>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</si>
  <si>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</si>
  <si>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</si>
  <si>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</si>
  <si>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</si>
  <si>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</si>
  <si>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</si>
  <si>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</si>
  <si>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</si>
  <si>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</si>
  <si>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</si>
  <si>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</si>
  <si>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</si>
  <si>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</si>
  <si>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</si>
  <si>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</si>
  <si>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</si>
  <si>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</si>
  <si>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</si>
  <si>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</si>
  <si>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</si>
  <si>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</si>
  <si>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</si>
  <si>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</si>
  <si>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</si>
  <si>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</si>
  <si>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</si>
  <si>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</si>
  <si>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</si>
  <si>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</si>
  <si>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</si>
  <si>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</si>
  <si>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</si>
  <si>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</si>
  <si>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</si>
  <si>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</si>
  <si>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</si>
  <si>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</si>
  <si>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</si>
  <si>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</si>
  <si>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</si>
  <si>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</si>
  <si>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</si>
  <si>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</si>
  <si>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</si>
  <si>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</si>
  <si>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</si>
  <si>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</si>
  <si>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</si>
  <si>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</si>
  <si>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</si>
  <si>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</si>
  <si>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</si>
  <si>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</si>
  <si>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</si>
  <si>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</si>
  <si>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</si>
  <si>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</si>
  <si>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</si>
  <si>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</si>
  <si>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</si>
  <si>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</si>
  <si>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</si>
  <si>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</si>
  <si>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</si>
  <si>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</si>
  <si>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</si>
  <si>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</si>
  <si>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</si>
  <si>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</si>
  <si>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</si>
  <si>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</si>
  <si>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</si>
  <si>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</si>
  <si>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</si>
  <si>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</si>
  <si>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</si>
  <si>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</si>
  <si>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</si>
  <si>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</si>
  <si>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</si>
  <si>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</si>
  <si>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</si>
  <si>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</si>
  <si>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</si>
  <si>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</si>
  <si>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</si>
  <si>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</si>
  <si>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</si>
  <si>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</si>
  <si>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</si>
  <si>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</si>
  <si>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</si>
  <si>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</si>
  <si>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</si>
  <si>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</si>
  <si>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</si>
  <si>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</si>
  <si>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</si>
  <si>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</si>
  <si>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</si>
  <si>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</si>
  <si>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</si>
  <si>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</si>
  <si>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</si>
  <si>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</si>
  <si>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</si>
  <si>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</si>
  <si>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</si>
  <si>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</si>
  <si>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</si>
  <si>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</si>
  <si>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</si>
  <si>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</si>
  <si>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</si>
  <si>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</si>
  <si>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</si>
  <si>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</si>
  <si>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</si>
  <si>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</si>
  <si>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</si>
  <si>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</si>
  <si>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</si>
  <si>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</si>
  <si>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</si>
  <si>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</si>
  <si>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</si>
  <si>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</si>
  <si>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</si>
  <si>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</si>
  <si>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</si>
  <si>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</si>
  <si>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</si>
  <si>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</si>
  <si>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</si>
  <si>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</si>
  <si>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</si>
  <si>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</si>
  <si>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</si>
  <si>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</si>
  <si>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</si>
  <si>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</si>
  <si>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</si>
  <si>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</si>
  <si>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</si>
  <si>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</si>
  <si>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</si>
  <si>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</si>
  <si>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</si>
  <si>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</si>
  <si>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</si>
  <si>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</si>
  <si>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</si>
  <si>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</si>
  <si>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</si>
  <si>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</si>
  <si>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</si>
  <si>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</si>
  <si>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</si>
  <si>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</si>
  <si>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</si>
  <si>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</si>
  <si>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</si>
  <si>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</si>
  <si>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</si>
  <si>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</si>
  <si>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</si>
  <si>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</si>
  <si>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</si>
  <si>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</si>
  <si>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</si>
  <si>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</si>
  <si>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</si>
  <si>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</si>
  <si>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</si>
  <si>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</si>
  <si>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</si>
  <si>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</si>
  <si>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</si>
  <si>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</si>
  <si>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</si>
  <si>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</si>
  <si>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</si>
  <si>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</si>
  <si>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</si>
  <si>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</si>
  <si>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</si>
  <si>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</si>
  <si>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</si>
  <si>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</si>
  <si>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</si>
  <si>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</si>
  <si>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</si>
  <si>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</si>
  <si>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</si>
  <si>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</si>
  <si>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</si>
  <si>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</si>
  <si>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</si>
  <si>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</si>
  <si>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</si>
  <si>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</si>
  <si>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</si>
  <si>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</si>
  <si>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</si>
  <si>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</si>
  <si>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</si>
  <si>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</si>
  <si>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</si>
  <si>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</si>
  <si>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</si>
  <si>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</si>
  <si>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</si>
  <si>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</si>
  <si>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</si>
  <si>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</si>
  <si>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</si>
  <si>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</si>
  <si>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</si>
  <si>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</si>
  <si>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</si>
  <si>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</si>
  <si>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</si>
  <si>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</si>
  <si>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</si>
  <si>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</si>
  <si>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</si>
  <si>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</si>
  <si>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</si>
  <si>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</si>
  <si>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</si>
  <si>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</si>
  <si>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</si>
  <si>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</si>
  <si>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</si>
  <si>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</si>
  <si>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</si>
  <si>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</si>
  <si>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</si>
  <si>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</si>
  <si>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</si>
  <si>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</si>
  <si>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</si>
  <si>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</si>
  <si>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</si>
  <si>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</si>
  <si>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</si>
  <si>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</si>
  <si>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</si>
  <si>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</si>
  <si>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</si>
  <si>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</si>
  <si>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</si>
  <si>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</si>
  <si>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</si>
  <si>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</si>
  <si>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</si>
  <si>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</si>
  <si>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</si>
  <si>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</si>
  <si>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</si>
  <si>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</si>
  <si>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</si>
  <si>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</si>
  <si>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</si>
  <si>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</si>
  <si>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</si>
  <si>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</si>
  <si>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</si>
  <si>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</si>
  <si>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</si>
  <si>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</si>
  <si>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</si>
  <si>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</si>
  <si>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</si>
  <si>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</si>
  <si>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</si>
  <si>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</si>
  <si>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</si>
  <si>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</si>
  <si>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</si>
  <si>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</si>
  <si>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</si>
  <si>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</si>
  <si>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</si>
  <si>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</si>
  <si>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</si>
  <si>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</si>
  <si>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</si>
  <si>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</si>
  <si>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</si>
  <si>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</si>
  <si>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</si>
  <si>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</si>
  <si>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</si>
  <si>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</si>
  <si>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</si>
  <si>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</si>
  <si>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</si>
  <si>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</si>
  <si>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</si>
  <si>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</si>
  <si>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</si>
  <si>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</si>
  <si>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</si>
  <si>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</si>
  <si>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</si>
  <si>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</si>
  <si>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</si>
  <si>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</si>
  <si>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</si>
  <si>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</si>
  <si>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</si>
  <si>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</si>
  <si>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</si>
  <si>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</si>
  <si>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</si>
  <si>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</si>
  <si>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</si>
  <si>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</si>
  <si>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</si>
  <si>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</si>
  <si>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</si>
  <si>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</si>
  <si>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</si>
  <si>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</si>
  <si>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</si>
  <si>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</si>
  <si>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</si>
  <si>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</si>
  <si>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</si>
  <si>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</si>
  <si>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</si>
  <si>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</si>
  <si>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</si>
  <si>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</si>
  <si>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</si>
  <si>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</si>
  <si>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</si>
  <si>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</si>
  <si>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</si>
  <si>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</si>
  <si>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</si>
  <si>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</si>
  <si>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</si>
  <si>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</si>
  <si>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</si>
  <si>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</si>
  <si>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</si>
  <si>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</si>
  <si>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</si>
  <si>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</si>
  <si>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</si>
  <si>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</si>
  <si>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</si>
  <si>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</si>
  <si>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</si>
  <si>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</si>
  <si>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</si>
  <si>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</si>
  <si>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</si>
  <si>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</si>
  <si>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</si>
  <si>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</si>
  <si>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</si>
  <si>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</si>
  <si>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</si>
  <si>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</si>
  <si>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</si>
  <si>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</si>
  <si>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</si>
  <si>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</si>
  <si>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</si>
  <si>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</si>
  <si>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</si>
  <si>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</si>
  <si>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</si>
  <si>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</si>
  <si>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</si>
  <si>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</si>
  <si>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</si>
  <si>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</si>
  <si>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</si>
  <si>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</si>
  <si>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</si>
  <si>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</si>
  <si>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</si>
  <si>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</si>
  <si>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</si>
  <si>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</si>
  <si>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</si>
  <si>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</si>
  <si>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</si>
  <si>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</si>
  <si>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</si>
  <si>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</si>
  <si>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</si>
  <si>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</si>
  <si>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</si>
  <si>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</si>
  <si>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</si>
  <si>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</si>
  <si>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</si>
  <si>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</si>
  <si>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</si>
  <si>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</si>
  <si>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</si>
  <si>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</si>
  <si>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</si>
  <si>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</si>
  <si>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</si>
  <si>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</si>
  <si>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</si>
  <si>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</si>
  <si>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</si>
  <si>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</si>
  <si>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</si>
  <si>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</si>
  <si>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</si>
  <si>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</si>
  <si>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</si>
  <si>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</si>
  <si>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</si>
  <si>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</si>
  <si>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</si>
  <si>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</si>
  <si>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</si>
  <si>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</si>
  <si>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</si>
  <si>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</si>
  <si>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</si>
  <si>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</si>
  <si>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</si>
  <si>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</si>
  <si>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</si>
  <si>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</si>
  <si>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</si>
  <si>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</si>
  <si>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</si>
  <si>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</si>
  <si>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</si>
  <si>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</si>
  <si>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</si>
  <si>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</si>
  <si>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</si>
  <si>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</si>
  <si>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</si>
  <si>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</si>
  <si>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</si>
  <si>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</si>
  <si>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</si>
  <si>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</si>
  <si>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</si>
  <si>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</si>
  <si>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</si>
  <si>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</si>
  <si>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</si>
  <si>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</si>
  <si>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</si>
  <si>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</si>
  <si>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</si>
  <si>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</si>
  <si>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</si>
  <si>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</si>
  <si>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</si>
  <si>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</si>
  <si>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</si>
  <si>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</si>
  <si>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</si>
  <si>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</si>
  <si>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</si>
  <si>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</si>
  <si>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</si>
  <si>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</si>
  <si>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</si>
  <si>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</si>
  <si>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</si>
  <si>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</si>
  <si>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</si>
  <si>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</si>
  <si>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</si>
  <si>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</si>
  <si>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</si>
  <si>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</si>
  <si>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</si>
  <si>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</si>
  <si>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</si>
  <si>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</si>
  <si>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</si>
  <si>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</si>
  <si>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</si>
  <si>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</si>
  <si>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</si>
  <si>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</si>
  <si>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</si>
  <si>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</si>
  <si>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</si>
  <si>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</si>
  <si>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</si>
  <si>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</si>
  <si>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</si>
  <si>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</si>
  <si>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</si>
  <si>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</si>
  <si>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</si>
  <si>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</si>
  <si>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</si>
  <si>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</si>
  <si>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</si>
  <si>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</si>
  <si>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</si>
  <si>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</si>
  <si>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</si>
  <si>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</si>
  <si>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</si>
  <si>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</si>
  <si>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</si>
  <si>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</si>
  <si>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</si>
  <si>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</si>
  <si>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</si>
  <si>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</si>
  <si>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</si>
  <si>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</si>
  <si>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</si>
  <si>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</si>
  <si>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</si>
  <si>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</si>
  <si>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</si>
  <si>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</si>
  <si>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</si>
  <si>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</si>
  <si>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</si>
  <si>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</si>
  <si>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</si>
  <si>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</si>
  <si>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</si>
  <si>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</si>
  <si>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</si>
  <si>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</si>
  <si>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</si>
  <si>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</si>
  <si>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</si>
  <si>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</si>
  <si>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</si>
  <si>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</si>
  <si>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</si>
  <si>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</si>
  <si>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</si>
  <si>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</si>
  <si>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</si>
  <si>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</si>
  <si>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</si>
  <si>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</si>
  <si>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</si>
  <si>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</si>
  <si>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</si>
  <si>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</si>
  <si>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</si>
  <si>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</si>
  <si>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</si>
  <si>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</si>
  <si>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</si>
  <si>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</si>
  <si>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</si>
  <si>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</si>
  <si>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</si>
  <si>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</si>
  <si>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</si>
  <si>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</si>
  <si>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</si>
  <si>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</si>
  <si>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</si>
  <si>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</si>
  <si>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</si>
  <si>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</si>
  <si>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</si>
  <si>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</si>
  <si>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</si>
  <si>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</si>
  <si>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</si>
  <si>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</si>
  <si>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</si>
  <si>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</si>
  <si>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</si>
  <si>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</si>
  <si>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</si>
  <si>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</si>
  <si>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</si>
  <si>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</si>
  <si>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</si>
  <si>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</si>
  <si>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</si>
  <si>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</si>
  <si>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</si>
  <si>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</si>
  <si>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</si>
  <si>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</si>
  <si>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</si>
  <si>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</si>
  <si>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</si>
  <si>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</si>
  <si>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</si>
  <si>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</si>
  <si>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</si>
  <si>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</si>
  <si>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</si>
  <si>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</si>
  <si>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</si>
  <si>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</si>
  <si>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</si>
  <si>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</si>
  <si>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</si>
  <si>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</si>
  <si>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</si>
  <si>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</si>
  <si>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</si>
  <si>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</si>
  <si>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</si>
  <si>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</si>
  <si>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</si>
  <si>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</si>
  <si>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</si>
  <si>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</si>
  <si>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</si>
  <si>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</si>
  <si>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</si>
  <si>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</si>
  <si>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</si>
  <si>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</si>
  <si>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</si>
  <si>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</si>
  <si>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</si>
  <si>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</si>
  <si>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</si>
  <si>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</si>
  <si>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</si>
  <si>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</si>
  <si>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</si>
  <si>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</si>
  <si>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</si>
  <si>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</si>
  <si>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</si>
  <si>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</si>
  <si>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</si>
  <si>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</si>
  <si>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</si>
  <si>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</si>
  <si>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</si>
  <si>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</si>
  <si>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</si>
  <si>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</si>
  <si>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</si>
  <si>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</si>
  <si>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</si>
  <si>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</si>
  <si>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</si>
  <si>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</si>
  <si>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</si>
  <si>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</si>
  <si>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</si>
  <si>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</si>
  <si>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</si>
  <si>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</si>
  <si>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</si>
  <si>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</si>
  <si>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</si>
  <si>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</si>
  <si>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</si>
  <si>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</si>
  <si>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</si>
  <si>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</si>
  <si>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</si>
  <si>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</si>
  <si>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</si>
  <si>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</si>
  <si>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</si>
  <si>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</si>
  <si>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</si>
  <si>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</si>
  <si>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</si>
  <si>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</si>
  <si>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</si>
  <si>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</si>
  <si>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</si>
  <si>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</si>
  <si>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</si>
  <si>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</si>
  <si>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</si>
  <si>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</si>
  <si>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</si>
  <si>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</si>
  <si>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</si>
  <si>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</si>
  <si>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</si>
  <si>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</si>
  <si>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</si>
  <si>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</si>
  <si>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</si>
  <si>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</si>
  <si>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</si>
  <si>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</si>
  <si>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</si>
  <si>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</si>
  <si>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</si>
  <si>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</si>
  <si>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</si>
  <si>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</si>
  <si>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</si>
  <si>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</si>
  <si>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</si>
  <si>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</si>
  <si>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</si>
  <si>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</si>
  <si>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</si>
  <si>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</si>
  <si>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</si>
  <si>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</si>
  <si>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</si>
  <si>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</si>
  <si>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</si>
  <si>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</si>
  <si>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</si>
  <si>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</si>
  <si>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</si>
  <si>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</si>
  <si>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</si>
  <si>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</si>
  <si>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</si>
  <si>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</si>
  <si>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</si>
  <si>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</si>
  <si>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</si>
  <si>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</si>
  <si>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</si>
  <si>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</si>
  <si>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</si>
  <si>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</si>
  <si>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</si>
  <si>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</si>
  <si>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</si>
  <si>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</si>
  <si>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</si>
  <si>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</si>
  <si>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</si>
  <si>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</si>
  <si>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</si>
  <si>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</si>
  <si>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</si>
  <si>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</si>
  <si>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</si>
  <si>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</si>
  <si>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</si>
  <si>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</si>
  <si>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</si>
  <si>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</si>
  <si>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</si>
  <si>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</si>
  <si>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</si>
  <si>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</si>
  <si>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</si>
  <si>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</si>
  <si>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</si>
  <si>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</si>
  <si>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</si>
  <si>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</si>
  <si>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</si>
  <si>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</si>
  <si>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</si>
  <si>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</si>
  <si>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</si>
  <si>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</si>
  <si>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</si>
  <si>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</si>
  <si>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</si>
  <si>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</si>
  <si>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</si>
  <si>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</si>
  <si>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</si>
  <si>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</si>
  <si>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</si>
  <si>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</si>
  <si>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</si>
  <si>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</si>
  <si>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</si>
  <si>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</si>
  <si>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</si>
  <si>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</si>
  <si>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</si>
  <si>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</si>
  <si>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</si>
  <si>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</si>
  <si>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</si>
  <si>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</si>
  <si>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</si>
  <si>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</si>
  <si>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</si>
  <si>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</si>
  <si>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</si>
  <si>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</si>
  <si>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</si>
  <si>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</si>
  <si>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</si>
  <si>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</si>
  <si>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</si>
  <si>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</si>
  <si>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</si>
  <si>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</si>
  <si>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</si>
  <si>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</si>
  <si>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</si>
  <si>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</si>
  <si>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</si>
  <si>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</si>
  <si>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</si>
  <si>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</si>
  <si>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</si>
  <si>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</si>
  <si>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</si>
  <si>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</si>
  <si>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</si>
  <si>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</si>
  <si>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</si>
  <si>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</si>
  <si>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</si>
  <si>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</si>
  <si>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</si>
  <si>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</si>
  <si>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</si>
  <si>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</si>
  <si>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</si>
  <si>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</si>
  <si>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</si>
  <si>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</si>
  <si>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</si>
  <si>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</si>
  <si>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</si>
  <si>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</si>
  <si>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</si>
  <si>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</si>
  <si>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</si>
  <si>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</si>
  <si>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</si>
  <si>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</si>
  <si>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</si>
  <si>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</si>
  <si>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</si>
  <si>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</si>
  <si>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</si>
  <si>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</si>
  <si>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</si>
  <si>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</si>
  <si>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</si>
  <si>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</si>
  <si>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</si>
  <si>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</si>
  <si>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</si>
  <si>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</si>
  <si>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</si>
  <si>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</si>
  <si>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</si>
  <si>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</si>
  <si>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</si>
  <si>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</si>
  <si>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</si>
  <si>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</si>
  <si>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</si>
  <si>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</si>
  <si>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</si>
  <si>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</si>
  <si>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</si>
  <si>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</si>
  <si>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</si>
  <si>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</si>
  <si>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</si>
  <si>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</si>
  <si>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</si>
  <si>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</si>
  <si>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</si>
  <si>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</si>
  <si>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</si>
  <si>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</si>
  <si>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</si>
  <si>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</si>
  <si>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</si>
  <si>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</si>
  <si>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</si>
  <si>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</si>
  <si>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</si>
  <si>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</si>
  <si>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</si>
  <si>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</si>
  <si>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</si>
  <si>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</si>
  <si>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</si>
  <si>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</si>
  <si>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</si>
  <si>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</si>
  <si>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</si>
  <si>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</si>
  <si>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</si>
  <si>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</si>
  <si>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</si>
  <si>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</si>
  <si>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</si>
  <si>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</si>
  <si>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</si>
  <si>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</si>
  <si>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</si>
  <si>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</si>
  <si>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</si>
  <si>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</si>
  <si>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</si>
  <si>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</si>
  <si>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</si>
  <si>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</si>
  <si>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</si>
  <si>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</si>
  <si>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</si>
  <si>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</si>
  <si>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</si>
  <si>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</si>
  <si>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</si>
  <si>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</si>
  <si>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</si>
  <si>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</si>
  <si>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</si>
  <si>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</si>
  <si>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</si>
  <si>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</si>
  <si>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</si>
  <si>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</si>
  <si>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</si>
  <si>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</si>
  <si>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</si>
  <si>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</si>
  <si>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</si>
  <si>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</si>
  <si>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</si>
  <si>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</si>
  <si>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</si>
  <si>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</si>
  <si>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</si>
  <si>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</si>
  <si>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</si>
  <si>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</si>
  <si>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</si>
  <si>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</si>
  <si>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</si>
  <si>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</si>
  <si>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</si>
  <si>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</si>
  <si>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</si>
  <si>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</si>
  <si>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</si>
  <si>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</si>
  <si>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</si>
  <si>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</si>
  <si>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</si>
  <si>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</si>
  <si>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</si>
  <si>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</si>
  <si>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</si>
  <si>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</si>
  <si>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</si>
  <si>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</si>
  <si>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</si>
  <si>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</si>
  <si>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</si>
  <si>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</si>
  <si>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</si>
  <si>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</si>
  <si>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</si>
  <si>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</si>
  <si>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</si>
  <si>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</si>
  <si>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</si>
  <si>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</si>
  <si>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</si>
  <si>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</si>
  <si>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</si>
  <si>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</si>
  <si>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</si>
  <si>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</si>
  <si>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</si>
  <si>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</si>
  <si>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</si>
  <si>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</si>
  <si>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</si>
  <si>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</si>
  <si>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</si>
  <si>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</si>
  <si>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</si>
  <si>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</si>
  <si>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</si>
  <si>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</si>
  <si>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</si>
  <si>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</si>
  <si>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</si>
  <si>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</si>
  <si>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</si>
  <si>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</si>
  <si>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</si>
  <si>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</si>
  <si>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</si>
  <si>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</si>
  <si>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</si>
  <si>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</si>
  <si>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</si>
  <si>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</si>
  <si>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</si>
  <si>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</si>
  <si>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</si>
  <si>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</si>
  <si>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</si>
  <si>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</si>
  <si>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</si>
  <si>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</si>
  <si>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</si>
  <si>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</si>
  <si>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</si>
  <si>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</si>
  <si>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</si>
  <si>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</si>
  <si>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</si>
  <si>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</si>
  <si>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</si>
  <si>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</si>
  <si>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</si>
  <si>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</si>
  <si>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</si>
  <si>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</si>
  <si>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</si>
  <si>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</si>
  <si>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</si>
  <si>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</si>
  <si>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</si>
  <si>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</si>
  <si>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</si>
  <si>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</si>
  <si>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</si>
  <si>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</si>
  <si>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</si>
  <si>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</si>
  <si>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</si>
  <si>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</si>
  <si>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</si>
  <si>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</si>
  <si>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</si>
  <si>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</si>
  <si>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</si>
  <si>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</si>
  <si>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</si>
  <si>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</si>
  <si>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</si>
  <si>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</si>
  <si>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</si>
  <si>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</si>
  <si>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</si>
  <si>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</si>
  <si>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</si>
  <si>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</si>
  <si>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</si>
  <si>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</si>
  <si>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</si>
  <si>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</si>
  <si>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</si>
  <si>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</si>
  <si>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</si>
  <si>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</si>
  <si>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</si>
  <si>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</si>
  <si>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</si>
  <si>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</si>
  <si>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</si>
  <si>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</si>
  <si>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</si>
  <si>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</si>
  <si>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</si>
  <si>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</si>
  <si>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</si>
  <si>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</si>
  <si>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</si>
  <si>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</si>
  <si>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</si>
  <si>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</si>
  <si>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</si>
  <si>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</si>
  <si>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</si>
  <si>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</si>
  <si>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</si>
  <si>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</si>
  <si>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</si>
  <si>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</si>
  <si>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</si>
  <si>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</si>
  <si>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</si>
  <si>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</si>
  <si>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</si>
  <si>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</si>
  <si>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</si>
  <si>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</si>
  <si>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</si>
  <si>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</si>
  <si>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</si>
  <si>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</si>
  <si>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</si>
  <si>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</si>
  <si>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</si>
  <si>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</si>
  <si>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</si>
  <si>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</si>
  <si>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</si>
  <si>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</si>
  <si>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</si>
  <si>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</si>
  <si>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</si>
  <si>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</si>
  <si>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</si>
  <si>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</si>
  <si>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</si>
  <si>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</si>
  <si>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</si>
  <si>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</si>
  <si>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</si>
  <si>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</si>
  <si>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</si>
  <si>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</si>
  <si>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</si>
  <si>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</si>
  <si>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</si>
  <si>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</si>
  <si>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</si>
  <si>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</si>
  <si>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</si>
  <si>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</si>
  <si>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</si>
  <si>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</si>
  <si>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</si>
  <si>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</si>
  <si>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</si>
  <si>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</si>
  <si>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</si>
  <si>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</si>
  <si>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</si>
  <si>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</si>
  <si>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</si>
  <si>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</si>
  <si>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</si>
  <si>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</si>
  <si>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</si>
  <si>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</si>
  <si>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</si>
  <si>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</si>
  <si>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</si>
  <si>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</si>
  <si>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</si>
  <si>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</si>
  <si>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</si>
  <si>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</si>
  <si>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</si>
  <si>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</si>
  <si>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</si>
  <si>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</si>
  <si>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</si>
  <si>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</si>
  <si>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</si>
  <si>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</si>
  <si>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</si>
  <si>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</si>
  <si>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</si>
  <si>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</si>
  <si>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</si>
  <si>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</si>
  <si>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</si>
  <si>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</si>
  <si>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</si>
  <si>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</si>
  <si>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</si>
  <si>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</si>
  <si>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</si>
  <si>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</si>
  <si>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</si>
  <si>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</si>
  <si>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</si>
  <si>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</si>
  <si>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</si>
  <si>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</si>
  <si>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</si>
  <si>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</si>
  <si>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</si>
  <si>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</si>
  <si>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</si>
  <si>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</si>
  <si>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</si>
  <si>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</si>
  <si>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</si>
  <si>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</si>
  <si>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</si>
  <si>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</si>
  <si>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</si>
  <si>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</si>
  <si>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</si>
  <si>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</si>
  <si>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</si>
  <si>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</si>
  <si>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</si>
  <si>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</si>
  <si>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</si>
  <si>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</si>
  <si>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</si>
  <si>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</si>
  <si>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</si>
  <si>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</si>
  <si>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</si>
  <si>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</si>
  <si>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</si>
  <si>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</si>
  <si>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</si>
  <si>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</si>
  <si>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</si>
  <si>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</si>
  <si>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</si>
  <si>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</si>
  <si>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</si>
  <si>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</si>
  <si>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</si>
  <si>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</si>
  <si>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</si>
  <si>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</si>
  <si>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</si>
  <si>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</si>
  <si>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</si>
  <si>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</si>
  <si>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</si>
  <si>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</si>
  <si>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</si>
  <si>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</si>
  <si>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</si>
  <si>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</si>
  <si>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</si>
  <si>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</si>
  <si>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</si>
  <si>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</si>
  <si>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</si>
  <si>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</si>
  <si>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</si>
  <si>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</si>
  <si>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</si>
  <si>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</si>
  <si>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</si>
  <si>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</si>
  <si>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</si>
  <si>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</si>
  <si>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</si>
  <si>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</si>
  <si>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</si>
  <si>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</si>
  <si>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</si>
  <si>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</si>
  <si>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</si>
  <si>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</si>
  <si>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</si>
  <si>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</si>
  <si>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</si>
  <si>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</si>
  <si>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</si>
  <si>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</si>
  <si>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</si>
  <si>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</si>
  <si>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</si>
  <si>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</si>
  <si>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</si>
  <si>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</si>
  <si>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</si>
  <si>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</si>
  <si>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</si>
  <si>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</si>
  <si>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</si>
  <si>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</si>
  <si>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</si>
  <si>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</si>
  <si>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</si>
  <si>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</si>
  <si>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</si>
  <si>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</si>
  <si>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</si>
  <si>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</si>
  <si>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</si>
  <si>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</si>
  <si>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</si>
  <si>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</si>
  <si>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</si>
  <si>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</si>
  <si>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</si>
  <si>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</si>
  <si>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</si>
  <si>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</si>
  <si>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</si>
  <si>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</si>
  <si>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</si>
  <si>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</si>
  <si>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</si>
  <si>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</si>
  <si>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</si>
  <si>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</si>
  <si>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</si>
  <si>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</si>
  <si>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</si>
  <si>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</si>
  <si>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</si>
  <si>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</si>
  <si>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</si>
  <si>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</si>
  <si>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</si>
  <si>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</si>
  <si>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</si>
  <si>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</si>
  <si>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</si>
  <si>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</si>
  <si>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</si>
  <si>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</si>
  <si>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</si>
  <si>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</si>
  <si>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</si>
  <si>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</si>
  <si>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</si>
  <si>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</si>
  <si>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</si>
  <si>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</si>
  <si>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</si>
  <si>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</si>
  <si>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</si>
  <si>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</si>
  <si>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</si>
  <si>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</si>
  <si>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</si>
  <si>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</si>
  <si>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</si>
  <si>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</si>
  <si>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</si>
  <si>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</si>
  <si>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</si>
  <si>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</si>
  <si>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</si>
  <si>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</si>
  <si>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</si>
  <si>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</si>
  <si>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</si>
  <si>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</si>
  <si>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</si>
  <si>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</si>
  <si>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</si>
  <si>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</si>
  <si>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</si>
  <si>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</si>
  <si>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</si>
  <si>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</si>
  <si>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</si>
  <si>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</si>
  <si>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</si>
  <si>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</si>
  <si>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</si>
  <si>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</si>
  <si>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</si>
  <si>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</si>
  <si>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</si>
  <si>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</si>
  <si>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</si>
  <si>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</si>
  <si>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</si>
  <si>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</si>
  <si>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</si>
  <si>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</si>
  <si>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</si>
  <si>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</si>
  <si>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</si>
  <si>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</si>
  <si>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</si>
  <si>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</si>
  <si>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</si>
  <si>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</si>
  <si>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</si>
  <si>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</si>
  <si>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</si>
  <si>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</si>
  <si>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</si>
  <si>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</si>
  <si>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</si>
  <si>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</si>
  <si>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</si>
  <si>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</si>
  <si>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</si>
  <si>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</si>
  <si>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</si>
  <si>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</si>
  <si>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</si>
  <si>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</si>
  <si>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</si>
  <si>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</si>
  <si>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</si>
  <si>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</si>
  <si>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</si>
  <si>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</si>
  <si>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</si>
  <si>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</si>
  <si>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</si>
  <si>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</si>
  <si>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</si>
  <si>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</si>
  <si>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</si>
  <si>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</si>
  <si>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</si>
  <si>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</si>
  <si>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</si>
  <si>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</si>
  <si>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</si>
  <si>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</si>
  <si>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</si>
  <si>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</si>
  <si>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</si>
  <si>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</si>
  <si>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</si>
  <si>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</si>
  <si>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</si>
  <si>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</si>
  <si>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</si>
  <si>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</si>
  <si>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</si>
  <si>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</si>
  <si>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</si>
  <si>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</si>
  <si>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</si>
  <si>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</si>
  <si>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</si>
  <si>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</si>
  <si>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</si>
  <si>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</si>
  <si>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</si>
  <si>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</si>
  <si>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</si>
  <si>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</si>
  <si>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</si>
  <si>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</si>
  <si>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</si>
  <si>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</si>
  <si>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</si>
  <si>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</si>
  <si>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</si>
  <si>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</si>
  <si>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</si>
  <si>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</si>
  <si>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</si>
  <si>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</si>
  <si>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</si>
  <si>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</si>
  <si>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</si>
  <si>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</si>
  <si>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</si>
  <si>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</si>
  <si>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</si>
  <si>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</si>
  <si>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</si>
  <si>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</si>
  <si>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</si>
  <si>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</si>
  <si>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</si>
  <si>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</si>
  <si>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</si>
  <si>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</si>
  <si>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</si>
  <si>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</si>
  <si>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</si>
  <si>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</si>
  <si>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</si>
  <si>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</si>
  <si>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</si>
  <si>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</si>
  <si>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</si>
  <si>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</si>
  <si>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</si>
  <si>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</si>
  <si>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</si>
  <si>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</si>
  <si>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</si>
  <si>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</si>
  <si>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</si>
  <si>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</si>
  <si>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</si>
  <si>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</si>
  <si>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</si>
  <si>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</si>
  <si>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</si>
  <si>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</si>
  <si>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</si>
  <si>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</si>
  <si>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</si>
  <si>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</si>
  <si>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</si>
  <si>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</si>
  <si>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</si>
  <si>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</si>
  <si>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</si>
  <si>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</si>
  <si>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</si>
  <si>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</si>
  <si>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</si>
  <si>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</si>
  <si>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</si>
  <si>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</si>
  <si>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</si>
  <si>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</si>
  <si>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</si>
  <si>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</si>
  <si>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</si>
  <si>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</si>
  <si>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</si>
  <si>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</si>
  <si>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</si>
  <si>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</si>
  <si>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</si>
  <si>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</si>
  <si>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</si>
  <si>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</si>
  <si>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</si>
  <si>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</si>
  <si>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</si>
  <si>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</si>
  <si>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</si>
  <si>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</si>
  <si>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</si>
  <si>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</si>
  <si>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</si>
  <si>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</si>
  <si>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</si>
  <si>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</si>
  <si>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</si>
  <si>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</si>
  <si>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</si>
  <si>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</si>
  <si>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</si>
  <si>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</si>
  <si>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</si>
  <si>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</si>
  <si>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</si>
  <si>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</si>
  <si>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</si>
  <si>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</si>
  <si>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</si>
  <si>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</si>
  <si>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</si>
  <si>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</si>
  <si>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</si>
  <si>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</si>
  <si>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</si>
  <si>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</si>
  <si>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</si>
  <si>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</si>
  <si>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</si>
  <si>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</si>
  <si>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</si>
  <si>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</si>
  <si>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</si>
  <si>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</si>
  <si>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</si>
  <si>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</si>
  <si>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</si>
  <si>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</si>
  <si>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</si>
  <si>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</si>
  <si>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</si>
  <si>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</si>
  <si>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</si>
  <si>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</si>
  <si>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</si>
  <si>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</si>
  <si>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</si>
  <si>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</si>
  <si>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</si>
  <si>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</si>
  <si>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</si>
  <si>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</si>
  <si>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</si>
  <si>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</si>
  <si>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</si>
  <si>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</si>
  <si>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</si>
  <si>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</si>
  <si>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</si>
  <si>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</si>
  <si>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</si>
  <si>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</si>
  <si>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</si>
  <si>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</si>
  <si>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</si>
  <si>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</si>
  <si>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</si>
  <si>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</si>
  <si>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</si>
  <si>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</si>
  <si>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</si>
  <si>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</si>
  <si>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</si>
  <si>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</si>
  <si>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</si>
  <si>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</si>
  <si>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</si>
  <si>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</si>
  <si>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</si>
  <si>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</si>
  <si>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</si>
  <si>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</si>
  <si>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</si>
  <si>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</si>
  <si>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</si>
  <si>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</si>
  <si>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</si>
  <si>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</si>
  <si>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</si>
  <si>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</si>
  <si>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</si>
  <si>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</si>
  <si>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</si>
  <si>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</si>
  <si>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</si>
  <si>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</si>
  <si>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</si>
  <si>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</si>
  <si>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</si>
  <si>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</si>
  <si>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</si>
  <si>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</si>
  <si>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</si>
  <si>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</si>
  <si>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</si>
  <si>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</si>
  <si>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</si>
  <si>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</si>
  <si>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</si>
  <si>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</si>
  <si>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</si>
  <si>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</si>
  <si>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</si>
  <si>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</si>
  <si>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</si>
  <si>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</si>
  <si>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</si>
  <si>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</si>
  <si>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</si>
  <si>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</si>
  <si>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</si>
  <si>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</si>
  <si>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</si>
  <si>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</si>
  <si>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</si>
  <si>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</si>
  <si>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</si>
  <si>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</si>
  <si>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</si>
  <si>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</si>
  <si>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</si>
  <si>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</si>
  <si>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</si>
  <si>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</si>
  <si>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</si>
  <si>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</si>
  <si>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</si>
  <si>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</si>
  <si>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</si>
  <si>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</si>
  <si>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</si>
  <si>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</si>
  <si>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</si>
  <si>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</si>
  <si>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</si>
  <si>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</si>
  <si>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</si>
  <si>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</si>
  <si>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</si>
  <si>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</si>
  <si>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</si>
  <si>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</si>
  <si>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</si>
  <si>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</si>
  <si>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</si>
  <si>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</si>
  <si>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</si>
  <si>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</si>
  <si>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</si>
  <si>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</si>
  <si>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</si>
  <si>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</si>
  <si>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</si>
  <si>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</si>
  <si>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</si>
  <si>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</si>
  <si>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</si>
  <si>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</si>
  <si>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</si>
  <si>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</si>
  <si>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</si>
  <si>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</si>
  <si>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</si>
  <si>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</si>
  <si>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</si>
  <si>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</si>
  <si>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</si>
  <si>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</si>
  <si>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</si>
  <si>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</si>
  <si>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</si>
  <si>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</si>
  <si>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</si>
  <si>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</si>
  <si>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</si>
  <si>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</si>
  <si>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</si>
  <si>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</si>
  <si>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</si>
  <si>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</si>
  <si>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</si>
  <si>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</si>
  <si>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</si>
  <si>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</si>
  <si>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</si>
  <si>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</si>
  <si>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</si>
  <si>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</si>
  <si>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</si>
  <si>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</si>
  <si>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</si>
  <si>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</si>
  <si>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</si>
  <si>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</si>
  <si>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</si>
  <si>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</si>
  <si>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</si>
  <si>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</si>
  <si>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</si>
  <si>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</si>
  <si>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</si>
  <si>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</si>
  <si>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</si>
  <si>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</si>
  <si>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</si>
  <si>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</si>
  <si>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</si>
  <si>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</si>
  <si>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</si>
  <si>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</si>
  <si>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</si>
  <si>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</si>
  <si>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</si>
  <si>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</si>
  <si>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</si>
  <si>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</si>
  <si>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</si>
  <si>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</si>
  <si>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</si>
  <si>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</si>
  <si>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</si>
  <si>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</si>
  <si>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</si>
  <si>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</si>
  <si>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</si>
  <si>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</si>
  <si>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</si>
  <si>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</si>
  <si>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</si>
  <si>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</si>
  <si>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</si>
  <si>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</si>
  <si>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</si>
  <si>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</si>
  <si>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</si>
  <si>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</si>
  <si>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</si>
  <si>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</si>
  <si>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</si>
  <si>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</si>
  <si>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</si>
  <si>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</si>
  <si>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</si>
  <si>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</si>
  <si>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</si>
  <si>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</si>
  <si>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</si>
  <si>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</si>
  <si>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</si>
  <si>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</si>
  <si>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</si>
  <si>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</si>
  <si>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</si>
  <si>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</si>
  <si>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</si>
  <si>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</si>
  <si>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</si>
  <si>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</si>
  <si>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</si>
  <si>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</si>
  <si>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</si>
  <si>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</si>
  <si>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</si>
  <si>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</si>
  <si>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</si>
  <si>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</si>
  <si>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</si>
  <si>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</si>
  <si>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</si>
  <si>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</si>
  <si>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</si>
  <si>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</si>
  <si>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</si>
  <si>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</si>
  <si>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</si>
  <si>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</si>
  <si>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</si>
  <si>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</si>
  <si>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</si>
  <si>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</si>
  <si>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</si>
  <si>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</si>
  <si>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</si>
  <si>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</si>
  <si>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</si>
  <si>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</si>
  <si>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</si>
  <si>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</si>
  <si>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</si>
  <si>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</si>
  <si>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</si>
  <si>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</si>
  <si>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</si>
  <si>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</si>
  <si>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</si>
  <si>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</si>
  <si>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</si>
  <si>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</si>
  <si>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</si>
  <si>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</si>
  <si>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</si>
  <si>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</si>
  <si>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</si>
  <si>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</si>
  <si>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</si>
  <si>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</si>
  <si>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</si>
  <si>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</si>
  <si>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</si>
  <si>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</si>
  <si>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</si>
  <si>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</si>
  <si>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</si>
  <si>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</si>
  <si>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</si>
  <si>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</si>
  <si>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</si>
  <si>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</si>
  <si>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</si>
  <si>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</si>
  <si>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</si>
  <si>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</si>
  <si>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</si>
  <si>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</si>
  <si>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</si>
  <si>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</si>
  <si>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</si>
  <si>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</si>
  <si>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</si>
  <si>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</si>
  <si>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</si>
  <si>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</si>
  <si>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</si>
  <si>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</si>
  <si>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</si>
  <si>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</si>
  <si>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</si>
  <si>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</si>
  <si>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</si>
  <si>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</si>
  <si>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</si>
  <si>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</si>
  <si>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</si>
  <si>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</si>
  <si>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</si>
  <si>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</si>
  <si>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</si>
  <si>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</si>
  <si>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</si>
  <si>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</si>
  <si>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</si>
  <si>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</si>
  <si>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</si>
  <si>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</si>
  <si>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</si>
  <si>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</si>
  <si>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</si>
  <si>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</si>
  <si>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</si>
  <si>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</si>
  <si>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</si>
  <si>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</si>
  <si>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</si>
  <si>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</si>
  <si>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</si>
  <si>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</si>
  <si>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</si>
  <si>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</si>
  <si>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</si>
  <si>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</si>
  <si>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</si>
  <si>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</si>
  <si>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</si>
  <si>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</si>
  <si>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</si>
  <si>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</si>
  <si>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</si>
  <si>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</si>
  <si>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</si>
  <si>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</si>
  <si>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</si>
  <si>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</si>
  <si>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</si>
  <si>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</si>
  <si>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</si>
  <si>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</si>
  <si>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</si>
  <si>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</si>
  <si>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</si>
  <si>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</si>
  <si>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</si>
  <si>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</si>
  <si>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</si>
  <si>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</si>
  <si>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</si>
  <si>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</si>
  <si>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</si>
  <si>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</si>
  <si>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</si>
  <si>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</si>
  <si>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</si>
  <si>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</si>
  <si>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</si>
  <si>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</si>
  <si>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</si>
  <si>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</si>
  <si>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</si>
  <si>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</si>
  <si>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</si>
  <si>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</si>
  <si>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</si>
  <si>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</si>
  <si>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</si>
  <si>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</si>
  <si>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</si>
  <si>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</si>
  <si>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</si>
  <si>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</si>
  <si>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</si>
  <si>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</si>
  <si>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</si>
  <si>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</si>
  <si>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</si>
  <si>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</si>
  <si>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</si>
  <si>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</si>
  <si>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</si>
  <si>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</si>
  <si>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</si>
  <si>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</si>
  <si>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</si>
  <si>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</si>
  <si>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</si>
  <si>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</si>
  <si>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</si>
  <si>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</si>
  <si>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</si>
  <si>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</si>
  <si>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</si>
  <si>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</si>
  <si>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</si>
  <si>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</si>
  <si>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</si>
  <si>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</si>
  <si>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</si>
  <si>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</si>
  <si>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</si>
  <si>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</si>
  <si>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</si>
  <si>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</si>
  <si>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</si>
  <si>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</si>
  <si>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</si>
  <si>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</si>
  <si>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</si>
  <si>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</si>
  <si>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</si>
  <si>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</si>
  <si>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</si>
  <si>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</si>
  <si>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</si>
  <si>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</si>
  <si>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</si>
  <si>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</si>
  <si>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</si>
  <si>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</si>
  <si>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</si>
  <si>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</si>
  <si>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</si>
  <si>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</si>
  <si>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</si>
  <si>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</si>
  <si>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</si>
  <si>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</si>
  <si>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</si>
  <si>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</si>
  <si>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</si>
  <si>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</si>
  <si>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</si>
  <si>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</si>
  <si>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</si>
  <si>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</si>
  <si>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</si>
  <si>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</si>
  <si>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</si>
  <si>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</si>
  <si>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</si>
  <si>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</si>
  <si>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</si>
  <si>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</si>
  <si>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</si>
  <si>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</si>
  <si>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</si>
  <si>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</si>
  <si>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</si>
  <si>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</si>
  <si>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</si>
  <si>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</si>
  <si>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</si>
  <si>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</si>
  <si>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</si>
  <si>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</si>
  <si>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</si>
  <si>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</si>
  <si>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</si>
  <si>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</si>
  <si>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</si>
  <si>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</si>
  <si>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</si>
  <si>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</si>
  <si>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</si>
  <si>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</si>
  <si>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</si>
  <si>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</si>
  <si>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</si>
  <si>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</si>
  <si>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</si>
  <si>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</si>
  <si>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</si>
  <si>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</si>
  <si>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</si>
  <si>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</si>
  <si>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</si>
  <si>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</si>
  <si>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</si>
  <si>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</si>
  <si>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</si>
  <si>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</si>
  <si>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</si>
  <si>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</si>
  <si>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</si>
  <si>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</si>
  <si>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</si>
  <si>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</si>
  <si>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</si>
  <si>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</si>
  <si>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</si>
  <si>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</si>
  <si>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</si>
  <si>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</si>
  <si>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</si>
  <si>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</si>
  <si>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</si>
  <si>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</si>
  <si>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</si>
  <si>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</si>
  <si>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</si>
  <si>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</si>
  <si>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</si>
  <si>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</si>
  <si>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</si>
  <si>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</si>
  <si>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</si>
  <si>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</si>
  <si>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</si>
  <si>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</si>
  <si>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</si>
  <si>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</si>
  <si>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</si>
  <si>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</si>
  <si>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</si>
  <si>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</si>
  <si>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</si>
  <si>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</si>
  <si>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</si>
  <si>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</si>
  <si>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</si>
  <si>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</si>
  <si>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</si>
  <si>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</si>
  <si>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</si>
  <si>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</si>
  <si>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</si>
  <si>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</si>
  <si>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</si>
  <si>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</si>
  <si>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</si>
  <si>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</si>
  <si>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</si>
  <si>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</si>
  <si>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</si>
  <si>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</si>
  <si>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</si>
  <si>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</si>
  <si>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</si>
  <si>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</si>
  <si>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</si>
  <si>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</si>
  <si>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</si>
  <si>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</si>
  <si>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</si>
  <si>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</si>
  <si>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</si>
  <si>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</si>
  <si>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</si>
  <si>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</si>
  <si>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</si>
  <si>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</si>
  <si>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</si>
  <si>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</si>
  <si>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</si>
  <si>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</si>
  <si>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</si>
  <si>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</si>
  <si>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</si>
  <si>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</si>
  <si>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</si>
  <si>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</si>
  <si>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</si>
  <si>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</si>
  <si>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</si>
  <si>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</si>
  <si>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</si>
  <si>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</si>
  <si>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</si>
  <si>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</si>
  <si>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</si>
  <si>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</si>
  <si>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</si>
  <si>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</si>
  <si>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</si>
  <si>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</si>
  <si>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</si>
  <si>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</si>
  <si>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</si>
  <si>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</si>
  <si>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</si>
  <si>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</si>
  <si>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</si>
  <si>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</si>
  <si>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</si>
  <si>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</si>
  <si>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</si>
  <si>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</si>
  <si>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</si>
  <si>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</si>
  <si>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</si>
  <si>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</si>
  <si>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</si>
  <si>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</si>
  <si>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</si>
  <si>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</si>
  <si>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</si>
  <si>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</si>
  <si>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</si>
  <si>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</si>
  <si>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</si>
  <si>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</si>
  <si>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</si>
  <si>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</si>
  <si>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</si>
  <si>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</si>
  <si>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</si>
  <si>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</si>
  <si>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</si>
  <si>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</si>
  <si>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</si>
  <si>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</si>
  <si>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</si>
  <si>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</si>
  <si>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</si>
  <si>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</si>
  <si>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</si>
  <si>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</si>
  <si>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</si>
  <si>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</si>
  <si>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</si>
  <si>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</si>
  <si>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</si>
  <si>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</si>
  <si>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</si>
  <si>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</si>
  <si>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</si>
  <si>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</si>
  <si>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</si>
  <si>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</si>
  <si>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</si>
  <si>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</si>
  <si>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</si>
  <si>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</si>
  <si>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</si>
  <si>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</si>
  <si>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</si>
  <si>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</si>
  <si>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</si>
  <si>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</si>
  <si>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</si>
  <si>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</si>
  <si>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</si>
  <si>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</si>
  <si>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</si>
  <si>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</si>
  <si>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</si>
  <si>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</si>
  <si>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</si>
  <si>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</si>
  <si>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</si>
  <si>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</si>
  <si>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</si>
  <si>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</si>
  <si>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</si>
  <si>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</si>
  <si>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</si>
  <si>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</si>
  <si>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</si>
  <si>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</si>
  <si>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</si>
  <si>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</si>
  <si>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</si>
  <si>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</si>
  <si>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</si>
  <si>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</si>
  <si>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</si>
  <si>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</si>
  <si>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</si>
  <si>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</si>
  <si>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</si>
  <si>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</si>
  <si>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</si>
  <si>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</si>
  <si>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</si>
  <si>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</si>
  <si>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</si>
  <si>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</si>
  <si>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</si>
  <si>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</si>
  <si>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</si>
  <si>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</si>
  <si>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</si>
  <si>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</si>
  <si>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</si>
  <si>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</si>
  <si>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</si>
  <si>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</si>
  <si>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</si>
  <si>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</si>
  <si>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</si>
  <si>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</si>
  <si>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</si>
  <si>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</si>
  <si>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</si>
  <si>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</si>
  <si>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</si>
  <si>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</si>
  <si>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</si>
  <si>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</si>
  <si>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</si>
  <si>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</si>
  <si>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</si>
  <si>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</si>
  <si>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</si>
  <si>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</si>
  <si>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</si>
  <si>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</si>
  <si>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</si>
  <si>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</si>
  <si>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</si>
  <si>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</si>
  <si>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</si>
  <si>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</si>
  <si>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</si>
  <si>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</si>
  <si>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</si>
  <si>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</si>
  <si>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</si>
  <si>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</si>
  <si>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</si>
  <si>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</si>
  <si>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</si>
  <si>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</si>
  <si>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</si>
  <si>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</si>
  <si>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</si>
  <si>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</si>
  <si>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</si>
  <si>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</si>
  <si>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</si>
  <si>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</si>
  <si>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</si>
  <si>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</si>
  <si>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</si>
  <si>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</si>
  <si>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</si>
  <si>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</si>
  <si>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</si>
  <si>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</si>
  <si>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</si>
  <si>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</si>
  <si>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</si>
  <si>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</si>
  <si>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</si>
  <si>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</si>
  <si>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</si>
  <si>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</si>
  <si>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</si>
  <si>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</si>
  <si>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</si>
  <si>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</si>
  <si>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</si>
  <si>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</si>
  <si>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</si>
  <si>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</si>
  <si>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</si>
  <si>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</si>
  <si>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</si>
  <si>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</si>
  <si>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</si>
  <si>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</si>
  <si>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</si>
  <si>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</si>
  <si>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</si>
  <si>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</si>
  <si>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</si>
  <si>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</si>
  <si>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</si>
  <si>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</si>
  <si>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</si>
  <si>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</si>
  <si>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</si>
  <si>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</si>
  <si>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</si>
  <si>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</si>
  <si>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</si>
  <si>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</si>
  <si>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</si>
  <si>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</si>
  <si>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</si>
  <si>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</si>
  <si>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</si>
  <si>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</si>
  <si>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</si>
  <si>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</si>
  <si>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</si>
  <si>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</si>
  <si>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</si>
  <si>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</si>
  <si>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</si>
  <si>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</si>
  <si>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</si>
  <si>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</si>
  <si>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</si>
  <si>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</si>
  <si>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</si>
  <si>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</si>
  <si>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</si>
  <si>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</si>
  <si>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</si>
  <si>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</si>
  <si>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</si>
  <si>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</si>
  <si>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</si>
  <si>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</si>
  <si>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</si>
  <si>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</si>
  <si>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</si>
  <si>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</si>
  <si>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</si>
  <si>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</si>
  <si>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</si>
  <si>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</si>
  <si>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</si>
  <si>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</si>
  <si>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</si>
  <si>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</si>
  <si>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</si>
  <si>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</si>
  <si>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</si>
  <si>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</si>
  <si>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</si>
  <si>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</si>
  <si>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</si>
  <si>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</si>
  <si>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</si>
  <si>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</si>
  <si>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</si>
  <si>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</si>
  <si>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</si>
  <si>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</si>
  <si>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</si>
  <si>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</si>
  <si>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</si>
  <si>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</si>
  <si>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</si>
  <si>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</si>
  <si>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</si>
  <si>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</si>
  <si>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</si>
  <si>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</si>
  <si>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</si>
  <si>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</si>
  <si>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</si>
  <si>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</si>
  <si>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</si>
  <si>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</si>
  <si>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</si>
  <si>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</si>
  <si>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</si>
  <si>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</si>
  <si>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</si>
  <si>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</si>
  <si>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</si>
  <si>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</si>
  <si>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</si>
  <si>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</si>
  <si>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</si>
  <si>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</si>
  <si>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</si>
  <si>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</si>
  <si>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</si>
  <si>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</si>
  <si>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</si>
  <si>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</si>
  <si>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</si>
  <si>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</si>
  <si>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</si>
  <si>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</si>
  <si>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</si>
  <si>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</si>
  <si>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</si>
  <si>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</si>
  <si>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</si>
  <si>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</si>
  <si>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</si>
  <si>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</si>
  <si>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</si>
  <si>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</si>
  <si>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</si>
  <si>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</si>
  <si>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</si>
  <si>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</si>
  <si>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</si>
  <si>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</si>
  <si>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</si>
  <si>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</si>
  <si>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</si>
  <si>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</si>
  <si>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</si>
  <si>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</si>
  <si>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</si>
  <si>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</si>
  <si>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</si>
  <si>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</si>
  <si>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</si>
  <si>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</si>
  <si>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</si>
  <si>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</si>
  <si>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</si>
  <si>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</si>
  <si>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</si>
  <si>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</si>
  <si>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</si>
  <si>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</si>
  <si>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</si>
  <si>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</si>
  <si>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</si>
  <si>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</si>
  <si>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</si>
  <si>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</si>
  <si>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</si>
  <si>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</si>
  <si>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</si>
  <si>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</si>
  <si>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</si>
  <si>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</si>
  <si>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</si>
  <si>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</si>
  <si>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</si>
  <si>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</si>
  <si>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</si>
  <si>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</si>
  <si>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</si>
  <si>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</si>
  <si>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</si>
  <si>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</si>
  <si>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</si>
  <si>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</si>
  <si>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</si>
  <si>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</si>
  <si>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</si>
  <si>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</si>
  <si>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</si>
  <si>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</si>
  <si>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</si>
  <si>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</si>
  <si>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</si>
  <si>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</si>
  <si>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</si>
  <si>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</si>
  <si>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</si>
  <si>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</si>
  <si>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</si>
  <si>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</si>
  <si>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</si>
  <si>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</si>
  <si>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</si>
  <si>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</si>
  <si>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</si>
  <si>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</si>
  <si>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</si>
  <si>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</si>
  <si>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</si>
  <si>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</si>
  <si>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</si>
  <si>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</si>
  <si>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</si>
  <si>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</si>
  <si>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</si>
  <si>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</si>
  <si>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</si>
  <si>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</si>
  <si>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</si>
  <si>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</si>
  <si>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</si>
  <si>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</si>
  <si>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</si>
  <si>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</si>
  <si>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</si>
  <si>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</si>
  <si>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</si>
  <si>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</si>
  <si>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</si>
  <si>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</si>
  <si>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</si>
  <si>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</si>
  <si>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</si>
  <si>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</si>
  <si>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</si>
  <si>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</si>
  <si>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</si>
  <si>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</si>
  <si>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</si>
  <si>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</si>
  <si>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</si>
  <si>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</si>
  <si>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</si>
  <si>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</si>
  <si>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</si>
  <si>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</si>
  <si>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</si>
  <si>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</si>
  <si>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</si>
  <si>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</si>
  <si>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</si>
  <si>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</si>
  <si>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</si>
  <si>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</si>
  <si>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</si>
  <si>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</si>
  <si>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</si>
  <si>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</si>
  <si>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</si>
  <si>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</si>
  <si>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</si>
  <si>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</si>
  <si>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</si>
  <si>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</si>
  <si>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</si>
  <si>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</si>
  <si>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</si>
  <si>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</si>
  <si>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</si>
  <si>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</si>
  <si>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</si>
  <si>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</si>
  <si>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</si>
  <si>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</si>
  <si>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</si>
  <si>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</si>
  <si>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</si>
  <si>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</si>
  <si>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</si>
  <si>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</si>
  <si>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</si>
  <si>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</si>
  <si>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</si>
  <si>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</si>
  <si>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</si>
  <si>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</si>
  <si>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</si>
  <si>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</si>
  <si>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</si>
  <si>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</si>
  <si>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</si>
  <si>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</si>
  <si>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</si>
  <si>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</si>
  <si>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</si>
  <si>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</si>
  <si>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</si>
  <si>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</si>
  <si>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</si>
  <si>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</si>
  <si>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</si>
  <si>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</si>
  <si>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</si>
  <si>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</si>
  <si>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</si>
  <si>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</si>
  <si>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</si>
  <si>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</si>
  <si>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</si>
  <si>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</si>
  <si>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</si>
  <si>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</si>
  <si>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</si>
  <si>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</si>
  <si>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</si>
  <si>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</si>
  <si>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</si>
  <si>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</si>
  <si>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</si>
  <si>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</si>
  <si>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</si>
  <si>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</si>
  <si>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</si>
  <si>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</si>
  <si>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</si>
  <si>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</si>
  <si>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</si>
  <si>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</si>
  <si>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</si>
  <si>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</si>
  <si>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</si>
  <si>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</si>
  <si>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</si>
  <si>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</si>
  <si>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</si>
  <si>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</si>
  <si>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</si>
  <si>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</si>
  <si>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</si>
  <si>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</si>
  <si>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</si>
  <si>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</si>
  <si>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</si>
  <si>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</si>
  <si>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</si>
  <si>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</si>
  <si>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</si>
  <si>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</si>
  <si>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</si>
  <si>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</si>
  <si>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</si>
  <si>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</si>
  <si>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</si>
  <si>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</si>
  <si>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</si>
  <si>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</si>
  <si>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</si>
  <si>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</si>
  <si>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</si>
  <si>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</si>
  <si>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</si>
  <si>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</si>
  <si>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</si>
  <si>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</si>
  <si>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</si>
  <si>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</si>
  <si>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</si>
  <si>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</si>
  <si>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</si>
  <si>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</si>
  <si>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</si>
  <si>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</si>
  <si>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</si>
  <si>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</si>
  <si>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</si>
  <si>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</si>
  <si>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</si>
  <si>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</si>
  <si>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</si>
  <si>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</si>
  <si>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</si>
  <si>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</si>
  <si>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</si>
  <si>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</si>
  <si>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</si>
  <si>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</si>
  <si>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</si>
  <si>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</si>
  <si>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</si>
  <si>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</si>
  <si>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</si>
  <si>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</si>
  <si>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</si>
  <si>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</si>
  <si>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</si>
  <si>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</si>
  <si>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</si>
  <si>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</si>
  <si>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</si>
  <si>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</si>
  <si>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</si>
  <si>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</si>
  <si>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</si>
  <si>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</si>
  <si>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</si>
  <si>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</si>
  <si>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</si>
  <si>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</si>
  <si>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</si>
  <si>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</si>
  <si>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</si>
  <si>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</si>
  <si>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</si>
  <si>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</si>
  <si>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</si>
  <si>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</si>
  <si>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</si>
  <si>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</si>
  <si>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</si>
  <si>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</si>
  <si>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</si>
  <si>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</si>
  <si>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</si>
  <si>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</si>
  <si>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</si>
  <si>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</si>
  <si>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</si>
  <si>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</si>
  <si>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</si>
  <si>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</si>
  <si>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</si>
  <si>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</si>
  <si>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</si>
  <si>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</si>
  <si>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</si>
  <si>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</si>
  <si>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</si>
  <si>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</si>
  <si>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</si>
  <si>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</si>
  <si>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</si>
  <si>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</si>
  <si>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</si>
  <si>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</si>
  <si>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</si>
  <si>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</si>
  <si>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</si>
  <si>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</si>
  <si>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</si>
  <si>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</si>
  <si>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</si>
  <si>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</si>
  <si>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</si>
  <si>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</si>
  <si>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</si>
  <si>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</si>
  <si>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</si>
  <si>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</si>
  <si>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</si>
  <si>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</si>
  <si>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</si>
  <si>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</si>
  <si>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</si>
  <si>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</si>
  <si>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</si>
  <si>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</si>
  <si>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</si>
  <si>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</si>
  <si>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</si>
  <si>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</si>
  <si>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</si>
  <si>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</si>
  <si>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</si>
  <si>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</si>
  <si>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</si>
  <si>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</si>
  <si>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</si>
  <si>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</si>
  <si>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</si>
  <si>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</si>
  <si>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</si>
  <si>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</si>
  <si>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</si>
  <si>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</si>
  <si>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</si>
  <si>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</si>
  <si>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</si>
  <si>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</si>
  <si>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</si>
  <si>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</si>
  <si>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</si>
  <si>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</si>
  <si>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</si>
  <si>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</si>
  <si>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</si>
  <si>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</si>
  <si>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</si>
  <si>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</si>
  <si>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</si>
  <si>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</si>
  <si>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</si>
  <si>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</si>
  <si>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</si>
  <si>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</si>
  <si>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</si>
  <si>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</si>
  <si>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</si>
  <si>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</si>
  <si>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</si>
  <si>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</si>
  <si>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</si>
  <si>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</si>
  <si>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</si>
  <si>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</si>
  <si>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</si>
  <si>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</si>
  <si>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</si>
  <si>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</si>
  <si>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</si>
  <si>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</si>
  <si>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</si>
  <si>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</si>
  <si>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</si>
  <si>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</si>
  <si>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</si>
  <si>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</si>
  <si>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</si>
  <si>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</si>
  <si>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</si>
  <si>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</si>
  <si>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</si>
  <si>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</si>
  <si>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</si>
  <si>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</si>
  <si>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</si>
  <si>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</si>
  <si>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</si>
  <si>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</si>
  <si>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</si>
  <si>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</si>
  <si>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</si>
  <si>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</si>
  <si>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</si>
  <si>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</si>
  <si>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</si>
  <si>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</si>
  <si>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</si>
  <si>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</si>
  <si>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</si>
  <si>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</si>
  <si>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</si>
  <si>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</si>
  <si>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</si>
  <si>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</si>
  <si>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</si>
  <si>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</si>
  <si>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</si>
  <si>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</si>
  <si>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</si>
  <si>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</si>
  <si>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</si>
  <si>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</si>
  <si>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</si>
  <si>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</si>
  <si>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</si>
  <si>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</si>
  <si>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</si>
  <si>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</si>
  <si>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</si>
  <si>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</si>
  <si>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</si>
  <si>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</si>
  <si>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</si>
  <si>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</si>
  <si>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</si>
  <si>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</si>
  <si>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</si>
  <si>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</si>
  <si>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</si>
  <si>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</si>
  <si>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</si>
  <si>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</si>
  <si>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</si>
  <si>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</si>
  <si>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</si>
  <si>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</si>
  <si>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</si>
  <si>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</si>
  <si>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</si>
  <si>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</si>
  <si>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</si>
  <si>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</si>
  <si>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</si>
  <si>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</si>
  <si>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</si>
  <si>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</si>
  <si>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</si>
  <si>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</si>
  <si>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</si>
  <si>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</si>
  <si>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</si>
  <si>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</si>
  <si>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</si>
  <si>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</si>
  <si>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</si>
  <si>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</si>
  <si>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</si>
  <si>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</si>
  <si>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</si>
  <si>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</si>
  <si>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</si>
  <si>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</si>
  <si>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</si>
  <si>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</si>
  <si>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</si>
  <si>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</si>
  <si>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</si>
  <si>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</si>
  <si>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</si>
  <si>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</si>
  <si>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</si>
  <si>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</si>
  <si>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</si>
  <si>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</si>
  <si>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</si>
  <si>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</si>
  <si>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</si>
  <si>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</si>
  <si>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</si>
  <si>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</si>
  <si>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</si>
  <si>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</si>
  <si>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</si>
  <si>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</si>
  <si>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</si>
  <si>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</si>
  <si>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</si>
  <si>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</si>
  <si>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</si>
  <si>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</si>
  <si>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</si>
  <si>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</si>
  <si>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</si>
  <si>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</si>
  <si>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</si>
  <si>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</si>
  <si>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</si>
  <si>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</si>
  <si>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</si>
  <si>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</si>
  <si>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</si>
  <si>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</si>
  <si>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</si>
  <si>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</si>
  <si>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</si>
  <si>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</si>
  <si>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</si>
  <si>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</si>
  <si>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</si>
  <si>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</si>
  <si>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</si>
  <si>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</si>
  <si>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</si>
  <si>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</si>
  <si>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</si>
  <si>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</si>
  <si>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</si>
  <si>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</si>
  <si>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</si>
  <si>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</si>
  <si>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</si>
  <si>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</si>
  <si>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</si>
  <si>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</si>
  <si>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</si>
  <si>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</si>
  <si>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</si>
  <si>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</si>
  <si>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</si>
  <si>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</si>
  <si>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</si>
  <si>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</si>
  <si>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</si>
  <si>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</si>
  <si>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</si>
  <si>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</si>
  <si>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</si>
  <si>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</si>
  <si>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</si>
  <si>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</si>
  <si>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</si>
  <si>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</si>
  <si>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</si>
  <si>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</si>
  <si>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</si>
  <si>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</si>
  <si>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</si>
  <si>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</si>
  <si>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</si>
  <si>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</si>
  <si>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</si>
  <si>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</si>
  <si>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</si>
  <si>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</si>
  <si>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</si>
  <si>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</si>
  <si>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</si>
  <si>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</si>
  <si>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</si>
  <si>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</si>
  <si>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</si>
  <si>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</si>
  <si>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</si>
  <si>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</si>
  <si>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</si>
  <si>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</si>
  <si>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</si>
  <si>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</si>
  <si>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</si>
  <si>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</si>
  <si>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</si>
  <si>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</si>
  <si>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</si>
  <si>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</si>
  <si>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</si>
  <si>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</si>
  <si>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</si>
  <si>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</si>
  <si>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</si>
  <si>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</si>
  <si>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</si>
  <si>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</si>
  <si>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</si>
  <si>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</si>
  <si>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</si>
  <si>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</si>
  <si>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</si>
  <si>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</si>
  <si>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</si>
  <si>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</si>
  <si>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</si>
  <si>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</si>
  <si>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</si>
  <si>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</si>
  <si>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</si>
  <si>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</si>
  <si>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</si>
  <si>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</si>
  <si>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</si>
  <si>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</si>
  <si>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</si>
  <si>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</si>
  <si>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</si>
  <si>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</si>
  <si>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</si>
  <si>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</si>
  <si>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</si>
  <si>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</si>
  <si>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</si>
  <si>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</si>
  <si>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</si>
  <si>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</si>
  <si>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</si>
  <si>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</si>
  <si>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</si>
  <si>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</si>
  <si>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</si>
  <si>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</si>
  <si>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</si>
  <si>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</si>
  <si>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</si>
  <si>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</si>
  <si>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</si>
  <si>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</si>
  <si>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</si>
  <si>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</si>
  <si>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</si>
  <si>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</si>
  <si>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</si>
  <si>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</si>
  <si>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</si>
  <si>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</si>
  <si>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</si>
  <si>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</si>
  <si>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</si>
  <si>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</si>
  <si>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</si>
  <si>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</si>
  <si>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</si>
  <si>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</si>
  <si>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</si>
  <si>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</si>
  <si>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</si>
  <si>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</si>
  <si>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</si>
  <si>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</si>
  <si>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</si>
  <si>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</si>
  <si>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</si>
  <si>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</si>
  <si>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</si>
  <si>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</si>
  <si>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</si>
  <si>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</si>
  <si>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</si>
  <si>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</si>
  <si>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</si>
  <si>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</si>
  <si>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</si>
  <si>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</si>
  <si>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</si>
  <si>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</si>
  <si>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</si>
  <si>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</si>
  <si>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</si>
  <si>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</si>
  <si>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</si>
  <si>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</si>
  <si>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</si>
  <si>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</si>
  <si>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</si>
  <si>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</si>
  <si>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</si>
  <si>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</si>
  <si>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</si>
  <si>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</si>
  <si>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</si>
  <si>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</si>
  <si>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</si>
  <si>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</si>
  <si>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</si>
  <si>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</si>
  <si>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</si>
  <si>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</si>
  <si>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</si>
  <si>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</si>
  <si>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</si>
  <si>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</si>
  <si>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</si>
  <si>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</si>
  <si>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</si>
  <si>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</si>
  <si>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</si>
  <si>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</si>
  <si>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</si>
  <si>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</si>
  <si>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</si>
  <si>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</si>
  <si>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</si>
  <si>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</si>
  <si>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</si>
  <si>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</si>
  <si>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</si>
  <si>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</si>
  <si>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</si>
  <si>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</si>
  <si>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</si>
  <si>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</si>
  <si>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</si>
  <si>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</si>
  <si>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</si>
  <si>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</si>
  <si>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</si>
  <si>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</si>
  <si>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</si>
  <si>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</si>
  <si>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</si>
  <si>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</si>
  <si>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</si>
  <si>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</si>
  <si>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</si>
  <si>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</si>
  <si>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</si>
  <si>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</si>
  <si>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</si>
  <si>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</si>
  <si>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</si>
  <si>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</si>
  <si>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</si>
  <si>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</si>
  <si>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</si>
  <si>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</si>
  <si>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</si>
  <si>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</si>
  <si>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</si>
  <si>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</si>
  <si>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</si>
  <si>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</si>
  <si>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</si>
  <si>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</si>
  <si>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</si>
  <si>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</si>
  <si>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</si>
  <si>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</si>
  <si>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</si>
  <si>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</si>
  <si>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</si>
  <si>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</si>
  <si>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</si>
  <si>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</si>
  <si>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</si>
  <si>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</si>
  <si>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</si>
  <si>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</si>
  <si>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</si>
  <si>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</si>
  <si>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</si>
  <si>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</si>
  <si>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</si>
  <si>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</si>
  <si>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</si>
  <si>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</si>
  <si>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</si>
  <si>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</si>
  <si>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</si>
  <si>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</si>
  <si>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</si>
  <si>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</si>
  <si>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</si>
  <si>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</si>
  <si>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</si>
  <si>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</si>
  <si>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</si>
  <si>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</si>
  <si>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</si>
  <si>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</si>
  <si>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</si>
  <si>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</si>
  <si>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</si>
  <si>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</si>
  <si>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</si>
  <si>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</si>
  <si>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</si>
  <si>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</si>
  <si>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</si>
  <si>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</si>
  <si>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</si>
  <si>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</si>
  <si>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</si>
  <si>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</si>
  <si>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</si>
  <si>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</si>
  <si>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</si>
  <si>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</si>
  <si>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</si>
  <si>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</si>
  <si>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</si>
  <si>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</si>
  <si>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</si>
  <si>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</si>
  <si>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</si>
  <si>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</si>
  <si>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</si>
  <si>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</si>
  <si>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</si>
  <si>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</si>
  <si>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</si>
  <si>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</si>
  <si>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</si>
  <si>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</si>
  <si>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</si>
  <si>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</si>
  <si>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</si>
  <si>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</si>
  <si>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</si>
  <si>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</si>
  <si>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</si>
  <si>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</si>
  <si>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</si>
  <si>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</si>
  <si>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</si>
  <si>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</si>
  <si>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</si>
  <si>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</si>
  <si>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</si>
  <si>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</si>
  <si>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</si>
  <si>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</si>
  <si>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</si>
  <si>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</si>
  <si>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</si>
  <si>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</si>
  <si>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</si>
  <si>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</si>
  <si>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</si>
  <si>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</si>
  <si>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</si>
  <si>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</si>
  <si>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</si>
  <si>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</si>
  <si>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</si>
  <si>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</si>
  <si>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</si>
  <si>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</si>
  <si>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</si>
  <si>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</si>
  <si>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</si>
  <si>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</si>
  <si>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</si>
  <si>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</si>
  <si>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</si>
  <si>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</si>
  <si>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</si>
  <si>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</si>
  <si>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</si>
  <si>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</si>
  <si>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</si>
  <si>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</si>
  <si>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</si>
  <si>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</si>
  <si>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</si>
  <si>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</si>
  <si>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</si>
  <si>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</si>
  <si>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</si>
  <si>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</si>
  <si>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</si>
  <si>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</si>
  <si>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</si>
  <si>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</si>
  <si>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</si>
  <si>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</si>
  <si>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</si>
  <si>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</si>
  <si>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</si>
  <si>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</si>
  <si>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</si>
  <si>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</si>
  <si>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</si>
  <si>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</si>
  <si>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</si>
  <si>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</si>
  <si>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</si>
  <si>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</si>
  <si>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</si>
  <si>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</si>
  <si>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</si>
  <si>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</si>
  <si>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</si>
  <si>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</si>
  <si>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</si>
  <si>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</si>
  <si>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</si>
  <si>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</si>
  <si>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</si>
  <si>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</si>
  <si>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</si>
  <si>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</si>
  <si>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</si>
  <si>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</si>
  <si>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</si>
  <si>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</si>
  <si>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</si>
  <si>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</si>
  <si>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</si>
  <si>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</si>
  <si>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</si>
  <si>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</si>
  <si>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</si>
  <si>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</si>
  <si>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</si>
  <si>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</si>
  <si>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</si>
  <si>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</si>
  <si>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</si>
  <si>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</si>
  <si>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</si>
  <si>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</si>
  <si>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</si>
  <si>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</si>
  <si>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</si>
  <si>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</si>
  <si>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</si>
  <si>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</si>
  <si>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</si>
  <si>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</si>
  <si>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</si>
  <si>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</si>
  <si>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</si>
  <si>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</si>
  <si>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</si>
  <si>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</si>
  <si>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</si>
  <si>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</si>
  <si>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</si>
  <si>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</si>
  <si>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</si>
  <si>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</si>
  <si>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</si>
  <si>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</si>
  <si>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</si>
  <si>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</si>
  <si>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</si>
  <si>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</si>
  <si>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</si>
  <si>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</si>
  <si>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</si>
  <si>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</si>
  <si>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</si>
  <si>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</si>
  <si>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</si>
  <si>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</si>
  <si>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</si>
  <si>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</si>
  <si>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</si>
  <si>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</si>
  <si>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</si>
  <si>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</si>
  <si>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</si>
  <si>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</si>
  <si>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</si>
  <si>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</si>
  <si>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</si>
  <si>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</si>
  <si>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</si>
  <si>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</si>
  <si>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</si>
  <si>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</si>
  <si>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</si>
  <si>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</si>
  <si>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</si>
  <si>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</si>
  <si>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</si>
  <si>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</si>
  <si>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</si>
  <si>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</si>
  <si>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</si>
  <si>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</si>
  <si>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</si>
  <si>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</si>
  <si>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</si>
  <si>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</si>
  <si>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</si>
  <si>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</si>
  <si>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</si>
  <si>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</si>
  <si>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</si>
  <si>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</si>
  <si>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</si>
  <si>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</si>
  <si>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</si>
  <si>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</si>
  <si>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</si>
  <si>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</si>
  <si>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</si>
  <si>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</si>
  <si>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</si>
  <si>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</si>
  <si>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</si>
  <si>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</si>
  <si>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</si>
  <si>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</si>
  <si>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</si>
  <si>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</si>
  <si>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</si>
  <si>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</si>
  <si>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</si>
  <si>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</si>
  <si>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</si>
  <si>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</si>
  <si>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</si>
  <si>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</si>
  <si>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</si>
  <si>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</si>
  <si>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</si>
  <si>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</si>
  <si>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</si>
  <si>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</si>
  <si>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</si>
  <si>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</si>
  <si>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</si>
  <si>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</si>
  <si>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</si>
  <si>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</si>
  <si>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</si>
  <si>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</si>
  <si>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</si>
  <si>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</si>
  <si>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</si>
  <si>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</si>
  <si>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</si>
  <si>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</si>
  <si>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</si>
  <si>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</si>
  <si>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</si>
  <si>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</si>
  <si>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</si>
  <si>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</si>
  <si>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</si>
  <si>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</si>
  <si>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</si>
  <si>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</si>
  <si>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</si>
  <si>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</si>
  <si>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</si>
  <si>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</si>
  <si>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</si>
  <si>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</si>
  <si>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</si>
  <si>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</si>
  <si>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</si>
  <si>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</si>
  <si>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</si>
  <si>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</si>
  <si>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</si>
  <si>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</si>
  <si>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</si>
  <si>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</si>
  <si>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</si>
  <si>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</si>
  <si>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</si>
  <si>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</si>
  <si>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</si>
  <si>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</si>
  <si>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</si>
  <si>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</si>
  <si>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</si>
  <si>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</si>
  <si>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</si>
  <si>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</si>
  <si>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</si>
  <si>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</si>
  <si>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</si>
  <si>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</si>
  <si>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</si>
  <si>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</si>
  <si>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</si>
  <si>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</si>
  <si>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</si>
  <si>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</si>
  <si>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</si>
  <si>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</si>
  <si>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</si>
  <si>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</si>
  <si>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</si>
  <si>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</si>
  <si>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</si>
  <si>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</si>
  <si>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</si>
  <si>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</si>
  <si>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</si>
  <si>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</si>
  <si>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</si>
  <si>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</si>
  <si>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</si>
  <si>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</si>
  <si>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</si>
  <si>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</si>
  <si>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</si>
  <si>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</si>
  <si>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</si>
  <si>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</si>
  <si>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</si>
  <si>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</si>
  <si>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</si>
  <si>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</si>
  <si>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</si>
  <si>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</si>
  <si>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</si>
  <si>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</si>
  <si>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</si>
  <si>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</si>
  <si>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</si>
  <si>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</si>
  <si>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</si>
  <si>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</si>
  <si>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</si>
  <si>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</si>
  <si>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</si>
  <si>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</si>
  <si>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</si>
  <si>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</si>
  <si>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</si>
  <si>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</si>
  <si>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</si>
  <si>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</si>
  <si>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</si>
  <si>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</si>
  <si>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</si>
  <si>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</si>
  <si>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</si>
  <si>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</si>
  <si>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</si>
  <si>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</si>
  <si>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</si>
  <si>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</si>
  <si>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</si>
  <si>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</si>
  <si>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</si>
  <si>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</si>
  <si>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</si>
  <si>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</si>
  <si>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</si>
  <si>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</si>
  <si>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</si>
  <si>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</si>
  <si>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</si>
  <si>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</si>
  <si>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</si>
  <si>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</si>
  <si>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</si>
  <si>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</si>
  <si>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</si>
  <si>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</si>
  <si>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</si>
  <si>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</si>
  <si>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</si>
  <si>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</si>
  <si>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</si>
  <si>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</si>
  <si>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</si>
  <si>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</si>
  <si>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</si>
  <si>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</si>
  <si>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</si>
  <si>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</si>
  <si>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</si>
  <si>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</si>
  <si>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</si>
  <si>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</si>
  <si>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</si>
  <si>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</si>
  <si>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</si>
  <si>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</si>
  <si>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</si>
  <si>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</si>
  <si>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</si>
  <si>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</si>
  <si>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</si>
  <si>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</si>
  <si>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</si>
  <si>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</si>
  <si>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</si>
  <si>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</si>
  <si>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</si>
  <si>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</si>
  <si>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</si>
  <si>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</si>
  <si>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</si>
  <si>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</si>
  <si>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</si>
  <si>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</si>
  <si>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</si>
  <si>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</si>
  <si>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</si>
  <si>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</si>
  <si>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</si>
  <si>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</si>
  <si>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</si>
  <si>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</si>
  <si>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</si>
  <si>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</si>
  <si>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</si>
  <si>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</si>
  <si>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</si>
  <si>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</si>
  <si>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</si>
  <si>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</si>
  <si>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</si>
  <si>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</si>
  <si>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</si>
  <si>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</si>
  <si>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</si>
  <si>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</si>
  <si>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</si>
  <si>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</si>
  <si>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</si>
  <si>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</si>
  <si>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</si>
  <si>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</si>
  <si>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</si>
  <si>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</si>
  <si>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</si>
  <si>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</si>
  <si>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</si>
  <si>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</si>
  <si>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</si>
  <si>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</si>
  <si>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</si>
  <si>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</si>
  <si>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</si>
  <si>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</si>
  <si>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</si>
  <si>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</si>
  <si>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</si>
  <si>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</si>
  <si>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</si>
  <si>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</si>
  <si>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</si>
  <si>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</si>
  <si>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</si>
  <si>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</si>
  <si>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</si>
  <si>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</si>
  <si>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</si>
  <si>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</si>
  <si>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</si>
  <si>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</si>
  <si>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</si>
  <si>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</si>
  <si>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</si>
  <si>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</si>
  <si>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</si>
  <si>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</si>
  <si>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</si>
  <si>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</si>
  <si>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</si>
  <si>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</si>
  <si>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</si>
  <si>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</si>
  <si>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</si>
  <si>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</si>
  <si>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</si>
  <si>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</si>
  <si>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</si>
  <si>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</si>
  <si>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</si>
  <si>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</si>
  <si>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</si>
  <si>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</si>
  <si>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</si>
  <si>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</si>
  <si>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</si>
  <si>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</si>
  <si>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</si>
  <si>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</si>
  <si>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</si>
  <si>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</si>
  <si>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</si>
  <si>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</si>
  <si>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</si>
  <si>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</si>
  <si>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</si>
  <si>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</si>
  <si>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</si>
  <si>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</si>
  <si>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</si>
  <si>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</si>
  <si>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</si>
  <si>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</si>
  <si>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</si>
  <si>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</si>
  <si>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</si>
  <si>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</si>
  <si>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</si>
  <si>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</si>
  <si>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</si>
  <si>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</si>
  <si>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</si>
  <si>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</si>
  <si>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</si>
  <si>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</si>
  <si>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</si>
  <si>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</si>
  <si>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</si>
  <si>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</si>
  <si>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</si>
  <si>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</si>
  <si>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</si>
  <si>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</si>
  <si>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</si>
  <si>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</si>
  <si>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</si>
  <si>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</si>
  <si>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</si>
  <si>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</si>
  <si>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</si>
  <si>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</si>
  <si>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</si>
  <si>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</si>
  <si>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</si>
  <si>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</si>
  <si>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</si>
  <si>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</si>
  <si>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</si>
  <si>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</si>
  <si>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</si>
  <si>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</si>
  <si>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</si>
  <si>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</si>
  <si>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</si>
  <si>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</si>
  <si>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</si>
  <si>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</si>
  <si>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</si>
  <si>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</si>
  <si>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</si>
  <si>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</si>
  <si>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</si>
  <si>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</si>
  <si>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</si>
  <si>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</si>
  <si>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</si>
  <si>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</si>
  <si>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</si>
  <si>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</si>
  <si>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</si>
  <si>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</si>
  <si>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</si>
  <si>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</si>
  <si>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</si>
  <si>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</si>
  <si>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</si>
  <si>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</si>
  <si>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</si>
  <si>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</si>
  <si>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</si>
  <si>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</si>
  <si>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</si>
  <si>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</si>
  <si>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</si>
  <si>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</si>
  <si>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</si>
  <si>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</si>
  <si>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</si>
  <si>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</si>
  <si>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</si>
  <si>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</si>
  <si>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</si>
  <si>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</si>
  <si>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</si>
  <si>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</si>
  <si>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</si>
  <si>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</si>
  <si>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</si>
  <si>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</si>
  <si>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</si>
  <si>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</si>
  <si>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</si>
  <si>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</si>
  <si>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</si>
  <si>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</si>
  <si>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</si>
  <si>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</si>
  <si>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</si>
  <si>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</si>
  <si>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</si>
  <si>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</si>
  <si>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</si>
  <si>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</si>
  <si>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</si>
  <si>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</si>
  <si>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</si>
  <si>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</si>
  <si>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</si>
  <si>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</si>
  <si>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</si>
  <si>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</si>
  <si>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</si>
  <si>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</si>
  <si>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</si>
  <si>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</si>
  <si>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</si>
  <si>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</si>
  <si>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</si>
  <si>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</si>
  <si>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</si>
  <si>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</si>
  <si>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</si>
  <si>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</si>
  <si>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</si>
  <si>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</si>
  <si>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</si>
  <si>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</si>
  <si>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</si>
  <si>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</si>
  <si>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</si>
  <si>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</si>
  <si>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</si>
  <si>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</si>
  <si>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</si>
  <si>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</si>
  <si>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</si>
  <si>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</si>
  <si>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</si>
  <si>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</si>
  <si>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</si>
  <si>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</si>
  <si>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</si>
  <si>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</si>
  <si>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</si>
  <si>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</si>
  <si>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</si>
  <si>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</si>
  <si>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</si>
  <si>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</si>
  <si>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</si>
  <si>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</si>
  <si>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</si>
  <si>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</si>
  <si>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</si>
  <si>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</si>
  <si>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</si>
  <si>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</si>
  <si>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</si>
  <si>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</si>
  <si>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</si>
  <si>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</si>
  <si>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</si>
  <si>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</si>
  <si>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</si>
  <si>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</si>
  <si>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</si>
  <si>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</si>
  <si>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</si>
  <si>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</si>
  <si>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</si>
  <si>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</si>
  <si>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</si>
  <si>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</si>
  <si>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</si>
  <si>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</si>
  <si>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</si>
  <si>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</si>
  <si>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</si>
  <si>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</si>
  <si>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</si>
  <si>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</si>
  <si>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</si>
  <si>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</si>
  <si>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</si>
  <si>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</si>
  <si>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</si>
  <si>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</si>
  <si>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</si>
  <si>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</si>
  <si>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</si>
  <si>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</si>
  <si>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</si>
  <si>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</si>
  <si>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</si>
  <si>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</si>
  <si>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</si>
  <si>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</si>
  <si>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</si>
  <si>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</si>
  <si>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</si>
  <si>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</si>
  <si>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</si>
  <si>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</si>
  <si>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</si>
  <si>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</si>
  <si>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</si>
  <si>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</si>
  <si>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</si>
  <si>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</si>
  <si>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</si>
  <si>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</si>
  <si>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</si>
  <si>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</si>
  <si>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</si>
  <si>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</si>
  <si>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</si>
  <si>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</si>
  <si>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</si>
  <si>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</si>
  <si>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</si>
  <si>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</si>
  <si>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</si>
  <si>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</si>
  <si>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</si>
  <si>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</si>
  <si>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</si>
  <si>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</si>
  <si>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</si>
  <si>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</si>
  <si>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</si>
  <si>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</si>
  <si>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</si>
  <si>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</si>
  <si>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</si>
  <si>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</si>
  <si>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</si>
  <si>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</si>
  <si>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</si>
  <si>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</si>
  <si>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</si>
  <si>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</si>
  <si>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</si>
  <si>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</si>
  <si>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</si>
  <si>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</si>
  <si>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</si>
  <si>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</si>
  <si>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</si>
  <si>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</si>
  <si>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</si>
  <si>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</si>
  <si>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</si>
  <si>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</si>
  <si>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</si>
  <si>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</si>
  <si>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</si>
  <si>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</si>
  <si>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</si>
  <si>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</si>
  <si>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</si>
  <si>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</si>
  <si>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</si>
  <si>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</si>
  <si>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</si>
  <si>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</si>
  <si>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</si>
  <si>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</si>
  <si>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</si>
  <si>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</si>
  <si>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</si>
  <si>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</si>
  <si>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</si>
  <si>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</si>
  <si>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</si>
  <si>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</si>
  <si>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</si>
  <si>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</si>
  <si>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</si>
  <si>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</si>
  <si>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</si>
  <si>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</si>
  <si>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</si>
  <si>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</si>
  <si>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</si>
  <si>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</si>
  <si>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</si>
  <si>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</si>
  <si>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</si>
  <si>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</si>
  <si>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</si>
  <si>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</si>
  <si>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</si>
  <si>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</si>
  <si>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</si>
  <si>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</si>
  <si>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</si>
  <si>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</si>
  <si>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</si>
  <si>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</si>
  <si>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</si>
  <si>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</si>
  <si>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</si>
  <si>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</si>
  <si>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</si>
  <si>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</si>
  <si>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</si>
  <si>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</si>
  <si>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</si>
  <si>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</si>
  <si>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</si>
  <si>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</si>
  <si>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</si>
  <si>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</si>
  <si>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</si>
  <si>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</si>
  <si>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</si>
  <si>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</si>
  <si>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</si>
  <si>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</si>
  <si>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</si>
  <si>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</si>
  <si>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</si>
  <si>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</si>
  <si>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</si>
  <si>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</si>
  <si>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</si>
  <si>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</si>
  <si>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</si>
  <si>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</si>
  <si>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</si>
  <si>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</si>
  <si>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</si>
  <si>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</si>
  <si>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</si>
  <si>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</si>
  <si>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</si>
  <si>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</si>
  <si>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</si>
  <si>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</si>
  <si>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</si>
  <si>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</si>
  <si>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</si>
  <si>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</si>
  <si>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</si>
  <si>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</si>
  <si>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</si>
  <si>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</si>
  <si>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</si>
  <si>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</si>
  <si>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</si>
  <si>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</si>
  <si>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</si>
  <si>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</si>
  <si>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</si>
  <si>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</si>
  <si>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</si>
  <si>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</si>
  <si>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</si>
  <si>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</si>
  <si>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</si>
  <si>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</si>
  <si>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</si>
  <si>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</si>
  <si>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</si>
  <si>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</si>
  <si>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</si>
  <si>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</si>
  <si>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</si>
  <si>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</si>
  <si>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</si>
  <si>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</si>
  <si>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</si>
  <si>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</si>
  <si>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</si>
  <si>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</si>
  <si>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</si>
  <si>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</si>
  <si>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</si>
  <si>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</si>
  <si>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</si>
  <si>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</si>
  <si>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</si>
  <si>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</si>
  <si>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</si>
  <si>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</si>
  <si>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</si>
  <si>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</si>
  <si>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</si>
  <si>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</si>
  <si>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</si>
  <si>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</si>
  <si>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</si>
  <si>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</si>
  <si>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</si>
  <si>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</si>
  <si>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</si>
  <si>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</si>
  <si>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</si>
  <si>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</si>
  <si>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</si>
  <si>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</si>
  <si>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</si>
  <si>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</si>
  <si>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</si>
  <si>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</si>
  <si>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</si>
  <si>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</si>
  <si>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</si>
  <si>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</si>
  <si>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</si>
  <si>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</si>
  <si>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</si>
  <si>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</si>
  <si>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</si>
  <si>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</si>
  <si>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</si>
  <si>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</si>
  <si>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</si>
  <si>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</si>
  <si>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</si>
  <si>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</si>
  <si>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</si>
  <si>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</si>
  <si>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</si>
  <si>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</si>
  <si>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</si>
  <si>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</si>
  <si>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</si>
  <si>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</si>
  <si>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</si>
  <si>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</si>
  <si>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</si>
  <si>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</si>
  <si>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</si>
  <si>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</si>
  <si>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</si>
  <si>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</si>
  <si>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</si>
  <si>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</si>
  <si>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</si>
  <si>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</si>
  <si>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</si>
  <si>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</si>
  <si>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</si>
  <si>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</si>
  <si>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</si>
  <si>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</si>
  <si>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</si>
  <si>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</si>
  <si>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</si>
  <si>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</si>
  <si>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</si>
  <si>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</si>
  <si>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</si>
  <si>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</si>
  <si>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</si>
  <si>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</si>
  <si>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</si>
  <si>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</si>
  <si>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</si>
  <si>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</si>
  <si>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</si>
  <si>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</si>
  <si>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</si>
  <si>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</si>
  <si>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</si>
  <si>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</si>
  <si>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</si>
  <si>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</si>
  <si>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</si>
  <si>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</si>
  <si>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</si>
  <si>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</si>
  <si>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</si>
  <si>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</si>
  <si>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</si>
  <si>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</si>
  <si>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</si>
  <si>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</si>
  <si>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</si>
  <si>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</si>
  <si>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</si>
  <si>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</si>
  <si>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</si>
  <si>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</si>
  <si>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</si>
  <si>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</si>
  <si>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</si>
  <si>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</si>
  <si>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</si>
  <si>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</si>
  <si>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</si>
  <si>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</si>
  <si>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</si>
  <si>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</si>
  <si>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</si>
  <si>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</si>
  <si>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</si>
  <si>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</si>
  <si>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</si>
  <si>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</si>
  <si>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</si>
  <si>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</si>
  <si>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</si>
  <si>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</si>
  <si>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</si>
  <si>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</si>
  <si>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</si>
  <si>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</si>
  <si>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</si>
  <si>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</si>
  <si>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</si>
  <si>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</si>
  <si>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</si>
  <si>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</si>
  <si>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</si>
  <si>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</si>
  <si>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</si>
  <si>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</si>
  <si>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</si>
  <si>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</si>
  <si>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</si>
  <si>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</si>
  <si>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</si>
  <si>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</si>
  <si>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</si>
  <si>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</si>
  <si>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</si>
  <si>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</si>
  <si>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</si>
  <si>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</si>
  <si>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</si>
  <si>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</si>
  <si>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</si>
  <si>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</si>
  <si>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</si>
  <si>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</si>
  <si>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</si>
  <si>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</si>
  <si>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</si>
  <si>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</si>
  <si>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</si>
  <si>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</si>
  <si>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</si>
  <si>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</si>
  <si>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</si>
  <si>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</si>
  <si>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</si>
  <si>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</si>
  <si>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</si>
  <si>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</si>
  <si>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</si>
  <si>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</si>
  <si>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</si>
  <si>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</si>
  <si>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</si>
  <si>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</si>
  <si>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</si>
  <si>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</si>
  <si>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</si>
  <si>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</si>
  <si>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</si>
  <si>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</si>
  <si>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</si>
  <si>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</si>
  <si>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</si>
  <si>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</si>
  <si>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</si>
  <si>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</si>
  <si>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</si>
  <si>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</si>
  <si>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</si>
  <si>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</si>
  <si>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</si>
  <si>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</si>
  <si>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</si>
  <si>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</si>
  <si>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</si>
  <si>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</si>
  <si>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</si>
  <si>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</si>
  <si>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</si>
  <si>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</si>
  <si>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</si>
  <si>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</si>
  <si>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</si>
  <si>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</si>
  <si>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</si>
  <si>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</si>
  <si>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</si>
  <si>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</si>
  <si>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</si>
  <si>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</si>
  <si>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</si>
  <si>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</si>
  <si>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</si>
  <si>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</si>
  <si>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</si>
  <si>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</si>
  <si>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</si>
  <si>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</si>
  <si>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</si>
  <si>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</si>
  <si>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</si>
  <si>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</si>
  <si>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</si>
  <si>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</si>
  <si>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</si>
  <si>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</si>
  <si>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</si>
  <si>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</si>
  <si>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</si>
  <si>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</si>
  <si>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</si>
  <si>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</si>
  <si>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</si>
  <si>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</si>
  <si>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</si>
  <si>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</si>
  <si>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</si>
  <si>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</si>
  <si>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</si>
  <si>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</si>
  <si>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</si>
  <si>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</si>
  <si>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</si>
  <si>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</si>
  <si>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</si>
  <si>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</si>
  <si>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</si>
  <si>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</si>
  <si>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</si>
  <si>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</si>
  <si>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</si>
  <si>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</si>
  <si>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</si>
  <si>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</si>
  <si>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</si>
  <si>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</si>
  <si>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</si>
  <si>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</si>
  <si>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</si>
  <si>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</si>
  <si>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</si>
  <si>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</si>
  <si>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</si>
  <si>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</si>
  <si>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</si>
  <si>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</si>
  <si>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</si>
  <si>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</si>
  <si>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</si>
  <si>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</si>
  <si>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</si>
  <si>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</si>
  <si>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</si>
  <si>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</si>
  <si>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</si>
  <si>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</si>
  <si>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</si>
  <si>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</si>
  <si>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</si>
  <si>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</si>
  <si>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</si>
  <si>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</si>
  <si>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</si>
  <si>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</si>
  <si>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</si>
  <si>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</si>
  <si>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</si>
  <si>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</si>
  <si>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</si>
  <si>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</si>
  <si>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</si>
  <si>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</si>
  <si>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</si>
  <si>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</si>
  <si>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</si>
  <si>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</si>
  <si>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</si>
  <si>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</si>
  <si>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</si>
  <si>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</si>
  <si>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</si>
  <si>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</si>
  <si>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</si>
  <si>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</si>
  <si>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</si>
  <si>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</si>
  <si>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</si>
  <si>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</si>
  <si>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</si>
  <si>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</si>
  <si>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</si>
  <si>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</si>
  <si>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</si>
  <si>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</si>
  <si>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</si>
  <si>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</si>
  <si>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</si>
  <si>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</si>
  <si>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</si>
  <si>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</si>
  <si>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</si>
  <si>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</si>
  <si>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</si>
  <si>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</si>
  <si>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</si>
  <si>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</si>
  <si>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</si>
  <si>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</si>
  <si>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</si>
  <si>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</si>
  <si>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</si>
  <si>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</si>
  <si>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</si>
  <si>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</si>
  <si>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</si>
  <si>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</si>
  <si>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</si>
  <si>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</si>
  <si>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</si>
  <si>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</si>
  <si>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</si>
  <si>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</si>
  <si>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</si>
  <si>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</si>
  <si>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</si>
  <si>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</si>
  <si>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</si>
  <si>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</si>
  <si>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</si>
  <si>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</si>
  <si>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</si>
  <si>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</si>
  <si>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</si>
  <si>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</si>
  <si>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</si>
  <si>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</si>
  <si>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</si>
  <si>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</si>
  <si>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</si>
  <si>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</si>
  <si>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</si>
  <si>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</si>
  <si>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</si>
  <si>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</si>
  <si>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</si>
  <si>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</si>
  <si>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</si>
  <si>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</si>
  <si>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</si>
  <si>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</si>
  <si>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</si>
  <si>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</si>
  <si>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</si>
  <si>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</si>
  <si>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</si>
  <si>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</si>
  <si>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</si>
  <si>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</si>
  <si>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</si>
  <si>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</si>
  <si>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</si>
  <si>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</si>
  <si>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</si>
  <si>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</si>
  <si>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</si>
  <si>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</si>
  <si>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</si>
  <si>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</si>
  <si>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</si>
  <si>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</si>
  <si>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</si>
  <si>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</si>
  <si>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</si>
  <si>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</si>
  <si>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</si>
  <si>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</si>
  <si>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</si>
  <si>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</si>
  <si>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</si>
  <si>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</si>
  <si>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</si>
  <si>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</si>
  <si>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</si>
  <si>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</si>
  <si>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</si>
  <si>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</si>
  <si>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</si>
  <si>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</si>
  <si>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</si>
  <si>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</si>
  <si>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</si>
  <si>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</si>
  <si>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</si>
  <si>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</si>
  <si>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</si>
  <si>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</si>
  <si>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</si>
  <si>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</si>
  <si>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</si>
  <si>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</si>
  <si>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</si>
  <si>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</si>
  <si>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</si>
  <si>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</si>
  <si>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</si>
  <si>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</si>
  <si>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</si>
  <si>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</si>
  <si>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</si>
  <si>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</si>
  <si>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</si>
  <si>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</si>
  <si>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</si>
  <si>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</si>
  <si>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</si>
  <si>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</si>
  <si>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</si>
  <si>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</si>
  <si>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</si>
  <si>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</si>
  <si>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</si>
  <si>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</si>
  <si>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</si>
  <si>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</si>
  <si>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</si>
  <si>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</si>
  <si>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</si>
  <si>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</si>
  <si>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</si>
  <si>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</si>
  <si>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</si>
  <si>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</si>
  <si>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</si>
  <si>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</si>
  <si>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</si>
  <si>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</si>
  <si>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</si>
  <si>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</si>
  <si>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</si>
  <si>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</si>
  <si>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</si>
  <si>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</si>
  <si>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</si>
  <si>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</si>
  <si>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</si>
  <si>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</si>
  <si>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</si>
  <si>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</si>
  <si>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</si>
  <si>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</si>
  <si>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</si>
  <si>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</si>
  <si>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</si>
  <si>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</si>
  <si>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</si>
  <si>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</si>
  <si>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</si>
  <si>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</si>
  <si>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</si>
  <si>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</si>
  <si>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</si>
  <si>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</si>
  <si>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</si>
  <si>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</si>
  <si>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</si>
  <si>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</si>
  <si>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</si>
  <si>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</si>
  <si>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</si>
  <si>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</si>
  <si>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</si>
  <si>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</si>
  <si>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</si>
  <si>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</si>
  <si>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</si>
  <si>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</si>
  <si>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</si>
  <si>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</si>
  <si>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</si>
  <si>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</si>
  <si>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</si>
  <si>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</si>
  <si>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</si>
  <si>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</si>
  <si>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</si>
  <si>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</si>
  <si>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</si>
  <si>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</si>
  <si>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</si>
  <si>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</si>
  <si>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</si>
  <si>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</si>
  <si>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</si>
  <si>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</si>
  <si>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</si>
  <si>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</si>
  <si>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</si>
  <si>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</si>
  <si>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</si>
  <si>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</si>
  <si>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</si>
  <si>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</si>
  <si>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</si>
  <si>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</si>
  <si>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</si>
  <si>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</si>
  <si>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</si>
  <si>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</si>
  <si>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</si>
  <si>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</si>
  <si>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</si>
  <si>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</si>
  <si>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</si>
  <si>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</si>
  <si>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</si>
  <si>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</si>
  <si>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</si>
  <si>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</si>
  <si>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</si>
  <si>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</si>
  <si>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</si>
  <si>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</si>
  <si>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</si>
  <si>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</si>
  <si>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</si>
  <si>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</si>
  <si>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</si>
  <si>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</si>
  <si>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</si>
  <si>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</si>
  <si>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</si>
  <si>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</si>
  <si>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</si>
  <si>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</si>
  <si>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</si>
  <si>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</si>
  <si>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</si>
  <si>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</si>
  <si>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</si>
  <si>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</si>
  <si>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</si>
  <si>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</si>
  <si>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</si>
  <si>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</si>
  <si>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</si>
  <si>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</si>
  <si>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</si>
  <si>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</si>
  <si>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</si>
  <si>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</si>
  <si>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</si>
  <si>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</si>
  <si>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</si>
  <si>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</si>
  <si>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</si>
  <si>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</si>
  <si>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</si>
  <si>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</si>
  <si>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</si>
  <si>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</si>
  <si>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</si>
  <si>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</si>
  <si>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</si>
  <si>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</si>
  <si>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</si>
  <si>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</si>
  <si>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</si>
  <si>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</si>
  <si>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</si>
  <si>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</si>
  <si>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</si>
  <si>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</si>
  <si>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</si>
  <si>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</si>
  <si>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</si>
  <si>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</si>
  <si>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</si>
  <si>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</si>
  <si>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</si>
  <si>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</si>
  <si>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</si>
  <si>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</si>
  <si>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</si>
  <si>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</si>
  <si>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</si>
  <si>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</si>
  <si>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</si>
  <si>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</si>
  <si>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</si>
  <si>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</si>
  <si>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</si>
  <si>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</si>
  <si>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</si>
  <si>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</si>
  <si>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</si>
  <si>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</si>
  <si>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</si>
  <si>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</si>
  <si>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</si>
  <si>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</si>
  <si>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</si>
  <si>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</si>
  <si>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</si>
  <si>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</si>
  <si>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</si>
  <si>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</si>
  <si>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</si>
  <si>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</si>
  <si>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</si>
  <si>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</si>
  <si>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</si>
  <si>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</si>
  <si>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</si>
  <si>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</si>
  <si>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</si>
  <si>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</si>
  <si>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</si>
  <si>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</si>
  <si>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</si>
  <si>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</si>
  <si>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</si>
  <si>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</si>
  <si>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</si>
  <si>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</si>
  <si>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</si>
  <si>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</si>
  <si>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</si>
  <si>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</si>
  <si>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</si>
  <si>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</si>
  <si>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</si>
  <si>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</si>
  <si>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</si>
  <si>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</si>
  <si>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</si>
  <si>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</si>
  <si>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</si>
  <si>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</si>
  <si>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</si>
  <si>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</si>
  <si>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</si>
  <si>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</si>
  <si>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</si>
  <si>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</si>
  <si>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</si>
  <si>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</si>
  <si>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</si>
  <si>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</si>
  <si>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</si>
  <si>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</si>
  <si>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</si>
  <si>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</si>
  <si>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</si>
  <si>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</si>
  <si>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</si>
  <si>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</si>
  <si>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</si>
  <si>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</si>
  <si>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</si>
  <si>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</si>
  <si>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</si>
  <si>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</si>
  <si>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</si>
  <si>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</si>
  <si>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</si>
  <si>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</si>
  <si>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</si>
  <si>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</si>
  <si>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</si>
  <si>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</si>
  <si>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</si>
  <si>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</si>
  <si>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</si>
  <si>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</si>
  <si>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</si>
  <si>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</si>
  <si>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</si>
  <si>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</si>
  <si>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</si>
  <si>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</si>
  <si>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</si>
  <si>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</si>
  <si>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</si>
  <si>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</si>
  <si>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</si>
  <si>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</si>
  <si>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</si>
  <si>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</si>
  <si>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</si>
  <si>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</si>
  <si>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</si>
  <si>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</si>
  <si>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</si>
  <si>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</si>
  <si>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</si>
  <si>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</si>
  <si>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</si>
  <si>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</si>
  <si>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</si>
  <si>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</si>
  <si>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</si>
  <si>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</si>
  <si>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</si>
  <si>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</si>
  <si>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</si>
  <si>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</si>
  <si>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</si>
  <si>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</si>
  <si>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</si>
  <si>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</si>
  <si>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</si>
  <si>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</si>
  <si>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</si>
  <si>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</si>
  <si>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</si>
  <si>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</si>
  <si>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</si>
  <si>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</si>
  <si>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</si>
  <si>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</si>
  <si>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</si>
  <si>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</si>
  <si>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</si>
  <si>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</si>
  <si>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</si>
  <si>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</si>
  <si>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</si>
  <si>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</si>
  <si>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</si>
  <si>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</si>
  <si>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</si>
  <si>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</si>
  <si>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</si>
  <si>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</si>
  <si>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</si>
  <si>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</si>
  <si>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</si>
  <si>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</si>
  <si>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</si>
  <si>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</si>
  <si>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</si>
  <si>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</si>
  <si>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</si>
  <si>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</si>
  <si>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</si>
  <si>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</si>
  <si>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</si>
  <si>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</si>
  <si>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</si>
  <si>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</si>
  <si>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</si>
  <si>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</si>
  <si>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</si>
  <si>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</si>
  <si>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</si>
  <si>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</si>
  <si>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</si>
  <si>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</si>
  <si>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</si>
  <si>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</si>
  <si>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</si>
  <si>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</si>
  <si>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</si>
  <si>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</si>
  <si>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</si>
  <si>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</si>
  <si>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</si>
  <si>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</si>
  <si>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</si>
  <si>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</si>
  <si>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</si>
  <si>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</si>
  <si>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</si>
  <si>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</si>
  <si>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</si>
  <si>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</si>
  <si>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</si>
  <si>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</si>
  <si>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</si>
  <si>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</si>
  <si>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</si>
  <si>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</si>
  <si>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</si>
  <si>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</si>
  <si>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</si>
  <si>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</si>
  <si>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</si>
  <si>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</si>
  <si>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</si>
  <si>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</si>
  <si>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</si>
  <si>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</si>
  <si>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</si>
  <si>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</si>
  <si>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</si>
  <si>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</si>
  <si>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</si>
  <si>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</si>
  <si>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</si>
  <si>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</si>
  <si>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</si>
  <si>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</si>
  <si>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</si>
  <si>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</si>
  <si>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</si>
  <si>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</si>
  <si>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</si>
  <si>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</si>
  <si>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</si>
  <si>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</si>
  <si>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</si>
  <si>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</si>
  <si>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</si>
  <si>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</si>
  <si>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</si>
  <si>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</si>
  <si>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</si>
  <si>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</si>
  <si>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</si>
  <si>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</si>
  <si>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</si>
  <si>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</si>
  <si>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</si>
  <si>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</si>
  <si>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</si>
  <si>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</si>
  <si>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</si>
  <si>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</si>
  <si>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</si>
  <si>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</si>
  <si>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</si>
  <si>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</si>
  <si>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</si>
  <si>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</si>
  <si>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</si>
  <si>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</si>
  <si>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</si>
  <si>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</si>
  <si>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</si>
  <si>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</si>
  <si>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</si>
  <si>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</si>
  <si>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</si>
  <si>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</si>
  <si>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</si>
  <si>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</si>
  <si>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</si>
  <si>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</si>
  <si>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</si>
  <si>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</si>
  <si>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</si>
  <si>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</si>
  <si>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</si>
  <si>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</si>
  <si>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</si>
  <si>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</si>
  <si>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</si>
  <si>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</si>
  <si>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</si>
  <si>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</si>
  <si>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</si>
  <si>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</si>
  <si>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</si>
  <si>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</si>
  <si>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</si>
  <si>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</si>
  <si>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</si>
  <si>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</si>
  <si>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</si>
  <si>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</si>
  <si>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</si>
  <si>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</si>
  <si>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</si>
  <si>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</si>
  <si>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</si>
  <si>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</si>
  <si>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</si>
  <si>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</si>
  <si>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</si>
  <si>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</si>
  <si>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</si>
  <si>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</si>
  <si>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</si>
  <si>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</si>
  <si>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</si>
  <si>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</si>
  <si>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</si>
  <si>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</si>
  <si>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</si>
  <si>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</si>
  <si>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</si>
  <si>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</si>
  <si>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</si>
  <si>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</si>
  <si>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</si>
  <si>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</si>
  <si>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</si>
  <si>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</si>
  <si>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</si>
  <si>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</si>
  <si>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</si>
  <si>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</si>
  <si>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</si>
  <si>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</si>
  <si>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</si>
  <si>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</si>
  <si>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</si>
  <si>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</si>
  <si>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</si>
  <si>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</si>
  <si>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</si>
  <si>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</si>
  <si>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</si>
  <si>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</si>
  <si>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</si>
  <si>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</si>
  <si>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</si>
  <si>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</si>
  <si>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</si>
  <si>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</si>
  <si>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</si>
  <si>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</si>
  <si>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</si>
  <si>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</si>
  <si>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</si>
  <si>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</si>
  <si>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</si>
  <si>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</si>
  <si>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</si>
  <si>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</si>
  <si>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</si>
  <si>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</si>
  <si>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</si>
  <si>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</si>
  <si>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</si>
  <si>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</si>
  <si>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</si>
  <si>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</si>
  <si>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</si>
  <si>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</si>
  <si>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</si>
  <si>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</si>
  <si>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</si>
  <si>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</si>
  <si>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</si>
  <si>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</si>
  <si>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</si>
  <si>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</si>
  <si>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</si>
  <si>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</si>
  <si>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</si>
  <si>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</si>
  <si>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</si>
  <si>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</si>
  <si>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</si>
  <si>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</si>
  <si>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</si>
  <si>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</si>
  <si>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</si>
  <si>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</si>
  <si>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</si>
  <si>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</si>
  <si>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</si>
  <si>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</si>
  <si>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</si>
  <si>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</si>
  <si>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</si>
  <si>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</si>
  <si>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</si>
  <si>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</si>
  <si>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</si>
  <si>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</si>
  <si>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</si>
  <si>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</si>
  <si>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</si>
  <si>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</si>
  <si>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</si>
  <si>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</si>
  <si>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</si>
  <si>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</si>
  <si>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</si>
  <si>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</si>
  <si>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</si>
  <si>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</si>
  <si>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</si>
  <si>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</si>
  <si>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</si>
  <si>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</si>
  <si>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</si>
  <si>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</si>
  <si>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</si>
  <si>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</si>
  <si>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</si>
  <si>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</si>
  <si>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</si>
  <si>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</si>
  <si>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</si>
  <si>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</si>
  <si>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</si>
  <si>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</si>
  <si>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</si>
  <si>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</si>
  <si>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</si>
  <si>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</si>
  <si>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</si>
  <si>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</si>
  <si>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</si>
  <si>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</si>
  <si>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</si>
  <si>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</si>
  <si>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</si>
  <si>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</si>
  <si>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</si>
  <si>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</si>
  <si>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</si>
  <si>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</si>
  <si>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</si>
  <si>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</si>
  <si>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</si>
  <si>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</si>
  <si>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</si>
  <si>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</si>
  <si>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</si>
  <si>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</si>
  <si>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</si>
  <si>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</si>
  <si>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</si>
  <si>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</si>
  <si>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</si>
  <si>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</si>
  <si>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</si>
  <si>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</si>
  <si>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</si>
  <si>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</si>
  <si>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</si>
  <si>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</si>
  <si>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</si>
  <si>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</si>
  <si>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</si>
  <si>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</si>
  <si>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</si>
  <si>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</si>
  <si>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</si>
  <si>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</si>
  <si>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</si>
  <si>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</si>
  <si>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</si>
  <si>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</si>
  <si>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</si>
  <si>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</si>
  <si>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</si>
  <si>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</si>
  <si>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</si>
  <si>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</si>
  <si>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</si>
  <si>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</si>
  <si>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</si>
  <si>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</si>
  <si>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</si>
  <si>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</si>
  <si>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</si>
  <si>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</si>
  <si>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</si>
  <si>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</si>
  <si>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</si>
  <si>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</si>
  <si>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</si>
  <si>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</si>
  <si>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</si>
  <si>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</si>
  <si>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</si>
  <si>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</si>
  <si>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</si>
  <si>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</si>
  <si>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</si>
  <si>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</si>
  <si>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</si>
  <si>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</si>
  <si>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</si>
  <si>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</si>
  <si>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</si>
  <si>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</si>
  <si>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</si>
  <si>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</si>
  <si>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</si>
  <si>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</si>
  <si>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</si>
  <si>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</si>
  <si>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</si>
  <si>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</si>
  <si>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</si>
  <si>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</si>
  <si>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</si>
  <si>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</si>
  <si>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</si>
  <si>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</si>
  <si>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</si>
  <si>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</si>
  <si>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</si>
  <si>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</si>
  <si>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</si>
  <si>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</si>
  <si>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</si>
  <si>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</si>
  <si>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</si>
  <si>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</si>
  <si>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</si>
  <si>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</si>
  <si>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</si>
  <si>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</si>
  <si>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</si>
  <si>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</si>
  <si>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</si>
  <si>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</si>
  <si>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</si>
  <si>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</si>
  <si>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</si>
  <si>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</si>
  <si>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</si>
  <si>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</si>
  <si>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</si>
  <si>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</si>
  <si>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</si>
  <si>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</si>
  <si>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</si>
  <si>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</si>
  <si>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</si>
  <si>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</si>
  <si>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</si>
  <si>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</si>
  <si>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</si>
  <si>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</si>
  <si>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</si>
  <si>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</si>
  <si>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</si>
  <si>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</si>
  <si>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</si>
  <si>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</si>
  <si>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</si>
  <si>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</si>
  <si>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</si>
  <si>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</si>
  <si>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</si>
  <si>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</si>
  <si>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</si>
  <si>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</si>
  <si>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</si>
  <si>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</si>
  <si>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</si>
  <si>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</si>
  <si>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</si>
  <si>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</si>
  <si>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</si>
  <si>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</si>
  <si>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</si>
  <si>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</si>
  <si>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</si>
  <si>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</si>
  <si>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</si>
  <si>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</si>
  <si>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</si>
  <si>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</si>
  <si>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</si>
  <si>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</si>
  <si>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</si>
  <si>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</si>
  <si>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</si>
  <si>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</si>
  <si>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</si>
  <si>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</si>
  <si>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</si>
  <si>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</si>
  <si>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</si>
  <si>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</si>
  <si>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</si>
  <si>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</si>
  <si>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</si>
  <si>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</si>
  <si>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</si>
  <si>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</si>
  <si>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</si>
  <si>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</si>
  <si>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</si>
  <si>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</si>
  <si>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</si>
  <si>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</si>
  <si>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</si>
  <si>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</si>
  <si>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</si>
  <si>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</si>
  <si>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</si>
  <si>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</si>
  <si>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</si>
  <si>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</si>
  <si>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</si>
  <si>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</si>
  <si>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</si>
  <si>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</si>
  <si>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</si>
  <si>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</si>
  <si>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</si>
  <si>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</si>
  <si>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</si>
  <si>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</si>
  <si>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</si>
  <si>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</si>
  <si>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</si>
  <si>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</si>
  <si>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</si>
  <si>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</si>
  <si>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</si>
  <si>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</si>
  <si>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</si>
  <si>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</si>
  <si>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</si>
  <si>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</si>
  <si>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</si>
  <si>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</si>
  <si>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</si>
  <si>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</si>
  <si>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</si>
  <si>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</si>
  <si>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</si>
  <si>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</si>
  <si>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</si>
  <si>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</si>
  <si>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</si>
  <si>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</si>
  <si>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</si>
  <si>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</si>
  <si>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</si>
  <si>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</si>
  <si>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</si>
  <si>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</si>
  <si>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</si>
  <si>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</si>
  <si>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</si>
  <si>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</si>
  <si>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</si>
  <si>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</si>
  <si>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</si>
  <si>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</si>
  <si>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</si>
  <si>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</si>
  <si>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</si>
  <si>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</si>
  <si>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</si>
  <si>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</si>
  <si>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</si>
  <si>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</si>
  <si>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</si>
  <si>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</si>
  <si>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</si>
  <si>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</si>
  <si>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</si>
  <si>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</si>
  <si>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</si>
  <si>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</si>
  <si>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</si>
  <si>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</si>
  <si>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</si>
  <si>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</si>
  <si>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</si>
  <si>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</si>
  <si>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</si>
  <si>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</si>
  <si>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</si>
  <si>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</si>
  <si>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</si>
  <si>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</si>
  <si>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</si>
  <si>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</si>
  <si>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</si>
  <si>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</si>
  <si>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</si>
  <si>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</si>
  <si>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</si>
  <si>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</si>
  <si>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</si>
  <si>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</si>
  <si>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</si>
  <si>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</si>
  <si>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</si>
  <si>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</si>
  <si>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</si>
  <si>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</si>
  <si>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</si>
  <si>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</si>
  <si>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</si>
  <si>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</si>
  <si>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</si>
  <si>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</si>
  <si>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</si>
  <si>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</si>
  <si>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</si>
  <si>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</si>
  <si>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</si>
  <si>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</si>
  <si>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</si>
  <si>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</si>
  <si>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</si>
  <si>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</si>
  <si>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</si>
  <si>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</si>
  <si>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</si>
  <si>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</si>
  <si>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</si>
  <si>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</si>
  <si>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</si>
  <si>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</si>
  <si>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</si>
  <si>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</si>
  <si>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</si>
  <si>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</si>
  <si>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</si>
  <si>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</si>
  <si>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</si>
  <si>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</si>
  <si>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</si>
  <si>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</si>
  <si>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</si>
  <si>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</si>
  <si>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</si>
  <si>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</si>
  <si>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</si>
  <si>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</si>
  <si>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</si>
  <si>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</si>
  <si>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</si>
  <si>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</si>
  <si>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</si>
  <si>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</si>
  <si>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</si>
  <si>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</si>
  <si>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</si>
  <si>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</si>
  <si>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</si>
  <si>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</si>
  <si>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</si>
  <si>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</si>
  <si>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</si>
  <si>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</si>
  <si>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</si>
  <si>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</si>
  <si>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</si>
  <si>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</si>
  <si>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</si>
  <si>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</si>
  <si>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</si>
  <si>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</si>
  <si>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</si>
  <si>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</si>
  <si>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</si>
  <si>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</si>
  <si>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</si>
  <si>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</si>
  <si>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</si>
  <si>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</si>
  <si>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</si>
  <si>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</si>
  <si>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</si>
  <si>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</si>
  <si>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</si>
  <si>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</si>
  <si>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</si>
  <si>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</si>
  <si>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</si>
  <si>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</si>
  <si>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</si>
  <si>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</si>
  <si>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</si>
  <si>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</si>
  <si>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</si>
  <si>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</si>
  <si>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</si>
  <si>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</si>
  <si>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</si>
  <si>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</si>
  <si>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</si>
  <si>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</si>
  <si>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</si>
  <si>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</si>
  <si>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</si>
  <si>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</si>
  <si>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</si>
  <si>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</si>
  <si>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</si>
  <si>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</si>
  <si>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</si>
  <si>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</si>
  <si>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</si>
  <si>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</si>
  <si>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</si>
  <si>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</si>
  <si>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</si>
  <si>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</si>
  <si>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</si>
  <si>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</si>
  <si>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</si>
  <si>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</si>
  <si>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</si>
  <si>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</si>
  <si>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</si>
  <si>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</si>
  <si>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</si>
  <si>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</si>
  <si>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</si>
  <si>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</si>
  <si>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</si>
  <si>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</si>
  <si>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</si>
  <si>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</si>
  <si>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</si>
  <si>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</si>
  <si>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</si>
  <si>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</si>
  <si>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</si>
  <si>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</si>
  <si>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</si>
  <si>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</si>
  <si>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</si>
  <si>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</si>
  <si>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</si>
  <si>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</si>
  <si>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</si>
  <si>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</si>
  <si>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</si>
  <si>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</si>
  <si>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</si>
  <si>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</si>
  <si>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</si>
  <si>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</si>
  <si>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</si>
  <si>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</si>
  <si>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</si>
  <si>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</si>
  <si>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</si>
  <si>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</si>
  <si>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</si>
  <si>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</si>
  <si>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</si>
  <si>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</si>
  <si>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</si>
  <si>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</si>
  <si>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</si>
  <si>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</si>
  <si>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</si>
  <si>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</si>
  <si>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</si>
  <si>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</si>
  <si>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</si>
  <si>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</si>
  <si>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</si>
  <si>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</si>
  <si>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</si>
  <si>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</si>
  <si>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</si>
  <si>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</si>
  <si>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</si>
  <si>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</si>
  <si>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</si>
  <si>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</si>
  <si>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</si>
  <si>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</si>
  <si>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</si>
  <si>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</si>
  <si>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</si>
  <si>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</si>
  <si>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</si>
  <si>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</si>
  <si>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</si>
  <si>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</si>
  <si>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</si>
  <si>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</si>
  <si>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</si>
  <si>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</si>
  <si>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</si>
  <si>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</si>
  <si>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</si>
  <si>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</si>
  <si>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</si>
  <si>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</si>
  <si>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</si>
  <si>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</si>
  <si>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</si>
  <si>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</si>
  <si>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</si>
  <si>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</si>
  <si>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</si>
  <si>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</si>
  <si>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</si>
  <si>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</si>
  <si>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</si>
  <si>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</si>
  <si>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</si>
  <si>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</si>
  <si>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</si>
  <si>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</si>
  <si>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</si>
  <si>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</si>
  <si>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</si>
  <si>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</si>
  <si>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</si>
  <si>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</si>
  <si>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</si>
  <si>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</si>
  <si>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</si>
  <si>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</si>
  <si>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</si>
  <si>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</si>
  <si>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</si>
  <si>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</si>
  <si>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</si>
  <si>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</si>
  <si>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</si>
  <si>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</si>
  <si>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</si>
  <si>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</si>
  <si>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</si>
  <si>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</si>
  <si>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</si>
  <si>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</si>
  <si>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</si>
  <si>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</si>
  <si>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</si>
  <si>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</si>
  <si>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</si>
  <si>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</si>
  <si>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</si>
  <si>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</si>
  <si>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</si>
  <si>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</si>
  <si>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</si>
  <si>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</si>
  <si>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</si>
  <si>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</si>
  <si>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</si>
  <si>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</si>
  <si>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</si>
  <si>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</si>
  <si>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</si>
  <si>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</si>
  <si>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</si>
  <si>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</si>
  <si>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</si>
  <si>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</si>
  <si>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</si>
  <si>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</si>
  <si>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</si>
  <si>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</si>
  <si>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</si>
  <si>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</si>
  <si>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</si>
  <si>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</si>
  <si>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</si>
  <si>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</si>
  <si>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</si>
  <si>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</si>
  <si>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</si>
  <si>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</si>
  <si>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</si>
  <si>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</si>
  <si>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</si>
  <si>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</si>
  <si>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</si>
  <si>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</si>
  <si>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</si>
  <si>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</si>
  <si>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</si>
  <si>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</si>
  <si>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</si>
  <si>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</si>
  <si>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</si>
  <si>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</si>
  <si>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</si>
  <si>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</si>
  <si>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</si>
  <si>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</si>
  <si>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</si>
  <si>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</si>
  <si>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</si>
  <si>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</si>
  <si>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</si>
  <si>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</si>
  <si>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</si>
  <si>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</si>
  <si>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</si>
  <si>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</si>
  <si>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</si>
  <si>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</si>
  <si>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</si>
  <si>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</si>
  <si>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</si>
  <si>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</si>
  <si>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</si>
  <si>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</si>
  <si>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</si>
  <si>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</si>
  <si>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</si>
  <si>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</si>
  <si>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</si>
  <si>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</si>
  <si>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</si>
  <si>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</si>
  <si>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</si>
  <si>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</si>
  <si>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</si>
  <si>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</si>
  <si>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</si>
  <si>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</si>
  <si>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</si>
  <si>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</si>
  <si>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</si>
  <si>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</si>
  <si>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</si>
  <si>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</si>
  <si>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</si>
  <si>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</si>
  <si>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</si>
  <si>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</si>
  <si>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</si>
  <si>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</si>
  <si>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</si>
  <si>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</si>
  <si>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</si>
  <si>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</si>
  <si>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</si>
  <si>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</si>
  <si>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</si>
  <si>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</si>
  <si>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</si>
  <si>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</si>
  <si>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</si>
  <si>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</si>
  <si>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</si>
  <si>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</si>
  <si>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</si>
  <si>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</si>
  <si>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</si>
  <si>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</si>
  <si>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</si>
  <si>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</si>
  <si>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</si>
  <si>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</si>
  <si>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</si>
  <si>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</si>
  <si>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</si>
  <si>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</si>
  <si>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</si>
  <si>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</si>
  <si>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</si>
  <si>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</si>
  <si>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</si>
  <si>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</si>
  <si>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</si>
  <si>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</si>
  <si>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</si>
  <si>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</si>
  <si>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</si>
  <si>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</si>
  <si>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</si>
  <si>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</si>
  <si>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</si>
  <si>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</si>
  <si>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</si>
  <si>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</si>
  <si>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</si>
  <si>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</si>
  <si>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</si>
  <si>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</si>
  <si>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</si>
  <si>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</si>
  <si>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</si>
  <si>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</si>
  <si>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</si>
  <si>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</si>
  <si>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</si>
  <si>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</si>
  <si>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</si>
  <si>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</si>
  <si>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</si>
  <si>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</si>
  <si>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</si>
  <si>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</si>
  <si>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</si>
  <si>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</si>
  <si>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</si>
  <si>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</si>
  <si>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</si>
  <si>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</si>
  <si>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</si>
  <si>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</si>
  <si>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</si>
  <si>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</si>
  <si>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</si>
  <si>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</si>
  <si>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</si>
  <si>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</si>
  <si>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</si>
  <si>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</si>
  <si>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</si>
  <si>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</si>
  <si>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</si>
  <si>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</si>
  <si>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</si>
  <si>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</si>
  <si>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</si>
  <si>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</si>
  <si>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</si>
  <si>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</si>
  <si>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</si>
  <si>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</si>
  <si>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</si>
  <si>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</si>
  <si>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</si>
  <si>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</si>
  <si>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</si>
  <si>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</si>
  <si>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</si>
  <si>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</si>
  <si>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</si>
  <si>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</si>
  <si>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</si>
  <si>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</si>
  <si>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</si>
  <si>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</si>
  <si>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</si>
  <si>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</si>
  <si>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</si>
  <si>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</si>
  <si>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</si>
  <si>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</si>
  <si>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</si>
  <si>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</si>
  <si>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</si>
  <si>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</si>
  <si>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</si>
  <si>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</si>
  <si>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</si>
  <si>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</si>
  <si>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</si>
  <si>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</si>
  <si>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</si>
  <si>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</si>
  <si>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</si>
  <si>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</si>
  <si>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</si>
  <si>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</si>
  <si>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</si>
  <si>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</si>
  <si>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</si>
  <si>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</si>
  <si>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</si>
  <si>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</si>
  <si>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</si>
  <si>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</si>
  <si>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</si>
  <si>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</si>
  <si>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</si>
  <si>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</si>
  <si>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</si>
  <si>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</si>
  <si>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</si>
  <si>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</si>
  <si>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</si>
  <si>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</si>
  <si>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</si>
  <si>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</si>
  <si>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</si>
  <si>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</si>
  <si>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</si>
  <si>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</si>
  <si>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</si>
  <si>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</si>
  <si>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</si>
  <si>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</si>
  <si>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</si>
  <si>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</si>
  <si>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</si>
  <si>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</si>
  <si>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</si>
  <si>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</si>
  <si>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</si>
  <si>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</si>
  <si>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</si>
  <si>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</si>
  <si>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</si>
  <si>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</si>
  <si>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</si>
  <si>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</si>
  <si>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</si>
  <si>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</si>
  <si>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</si>
  <si>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</si>
  <si>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</si>
  <si>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</si>
  <si>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</si>
  <si>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</si>
  <si>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</si>
  <si>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</si>
  <si>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</si>
  <si>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</si>
  <si>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</si>
  <si>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</si>
  <si>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</si>
  <si>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</si>
  <si>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</si>
  <si>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</si>
  <si>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</si>
  <si>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</si>
  <si>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</si>
  <si>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</si>
  <si>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</si>
  <si>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</si>
  <si>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</si>
  <si>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</si>
  <si>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</si>
  <si>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</si>
  <si>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</si>
  <si>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</si>
  <si>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</si>
  <si>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</si>
  <si>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</si>
  <si>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</si>
  <si>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</si>
  <si>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</si>
  <si>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</si>
  <si>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</si>
  <si>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</si>
  <si>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</si>
  <si>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</si>
  <si>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</si>
  <si>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</si>
  <si>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</si>
  <si>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</si>
  <si>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</si>
  <si>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</si>
  <si>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</si>
  <si>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</si>
  <si>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</si>
  <si>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</si>
  <si>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</si>
  <si>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</si>
  <si>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</si>
  <si>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</si>
  <si>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</si>
  <si>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</si>
  <si>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</si>
  <si>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</si>
  <si>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</si>
  <si>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</si>
  <si>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</si>
  <si>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</si>
  <si>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</si>
  <si>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</si>
  <si>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</si>
  <si>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</si>
  <si>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</si>
  <si>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</si>
  <si>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</si>
  <si>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</si>
  <si>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</si>
  <si>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</si>
  <si>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</si>
  <si>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</si>
  <si>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</si>
  <si>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</si>
  <si>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</si>
  <si>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</si>
  <si>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</si>
  <si>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</si>
  <si>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</si>
  <si>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</si>
  <si>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</si>
  <si>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</si>
  <si>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</si>
  <si>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</si>
  <si>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</si>
  <si>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</si>
  <si>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</si>
  <si>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</si>
  <si>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</si>
  <si>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</si>
  <si>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</si>
  <si>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</si>
  <si>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</si>
  <si>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</si>
  <si>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</si>
  <si>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</si>
  <si>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</si>
  <si>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</si>
  <si>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</si>
  <si>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</si>
  <si>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</si>
  <si>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</si>
  <si>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</si>
  <si>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</si>
  <si>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</si>
  <si>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</si>
  <si>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</si>
  <si>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</si>
  <si>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</si>
  <si>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</si>
  <si>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</si>
  <si>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</si>
  <si>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</si>
  <si>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</si>
  <si>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</si>
  <si>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</si>
  <si>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</si>
  <si>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</si>
  <si>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</si>
  <si>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</si>
  <si>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</si>
  <si>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</si>
  <si>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</si>
  <si>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</si>
  <si>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</si>
  <si>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</si>
  <si>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</si>
  <si>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</si>
  <si>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</si>
  <si>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</si>
  <si>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</si>
  <si>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</si>
  <si>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</si>
  <si>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</si>
  <si>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</si>
  <si>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</si>
  <si>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</si>
  <si>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</si>
  <si>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</si>
  <si>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</si>
  <si>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</si>
  <si>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</si>
  <si>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</si>
  <si>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</si>
  <si>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</si>
  <si>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</si>
  <si>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</si>
  <si>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</si>
  <si>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</si>
  <si>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</si>
  <si>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</si>
  <si>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</si>
  <si>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</si>
  <si>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</si>
  <si>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</si>
  <si>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</si>
  <si>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</si>
  <si>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</si>
  <si>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</si>
  <si>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</si>
  <si>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</si>
  <si>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</si>
  <si>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</si>
  <si>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</si>
  <si>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</si>
  <si>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</si>
  <si>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</si>
  <si>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</si>
  <si>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</si>
  <si>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</si>
  <si>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</si>
  <si>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</si>
  <si>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</si>
  <si>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</si>
  <si>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</si>
  <si>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</si>
  <si>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</si>
  <si>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</si>
  <si>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</si>
  <si>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</si>
  <si>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</si>
  <si>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</si>
  <si>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</si>
  <si>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</si>
  <si>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</si>
  <si>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</si>
  <si>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</si>
  <si>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</si>
  <si>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</si>
  <si>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</si>
  <si>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</si>
  <si>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</si>
  <si>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</si>
  <si>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</si>
  <si>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</si>
  <si>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</si>
  <si>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</si>
  <si>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</si>
  <si>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</si>
  <si>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</si>
  <si>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</si>
  <si>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</si>
  <si>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</si>
  <si>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</si>
  <si>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</si>
  <si>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</si>
  <si>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</si>
  <si>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</si>
  <si>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</si>
  <si>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</si>
  <si>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</si>
  <si>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</si>
  <si>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</si>
  <si>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</si>
  <si>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</si>
  <si>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</si>
  <si>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</si>
  <si>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</si>
  <si>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</si>
  <si>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</si>
  <si>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</si>
  <si>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</si>
  <si>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</si>
  <si>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</si>
  <si>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</si>
  <si>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</si>
  <si>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</si>
  <si>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</si>
  <si>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</si>
  <si>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</si>
  <si>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</si>
  <si>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</si>
  <si>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</si>
  <si>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</si>
  <si>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</si>
  <si>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</si>
  <si>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</si>
  <si>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</si>
  <si>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</si>
  <si>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</si>
  <si>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</si>
  <si>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</si>
  <si>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</si>
  <si>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</si>
  <si>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</si>
  <si>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</si>
  <si>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</si>
  <si>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</si>
  <si>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</si>
  <si>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</si>
  <si>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</si>
  <si>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</si>
  <si>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</si>
  <si>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</si>
  <si>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</si>
  <si>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</si>
  <si>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</si>
  <si>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</si>
  <si>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</si>
  <si>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</si>
  <si>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</si>
  <si>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</si>
  <si>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</si>
  <si>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</si>
  <si>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</si>
  <si>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</si>
  <si>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</si>
  <si>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</si>
  <si>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</si>
  <si>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</si>
  <si>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</si>
  <si>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</si>
  <si>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</si>
  <si>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</si>
  <si>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</si>
  <si>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</si>
  <si>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</si>
  <si>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</si>
  <si>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</si>
  <si>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</si>
  <si>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</si>
  <si>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</si>
  <si>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</si>
  <si>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</si>
  <si>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</si>
  <si>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</si>
  <si>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</si>
  <si>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</si>
  <si>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</si>
  <si>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</si>
  <si>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</si>
  <si>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</si>
  <si>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</si>
  <si>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</si>
  <si>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</si>
  <si>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</si>
  <si>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</si>
  <si>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</si>
  <si>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</si>
  <si>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</si>
  <si>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</si>
  <si>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</si>
  <si>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</si>
  <si>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</si>
  <si>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</si>
  <si>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</si>
  <si>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</si>
  <si>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</si>
  <si>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</si>
  <si>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</si>
  <si>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</si>
  <si>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</si>
  <si>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</si>
  <si>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</si>
  <si>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</si>
  <si>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</si>
  <si>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</si>
  <si>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</si>
  <si>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</si>
  <si>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</si>
  <si>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</si>
  <si>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</si>
  <si>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</si>
  <si>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</si>
  <si>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</si>
  <si>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</si>
  <si>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</si>
  <si>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</si>
  <si>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</si>
  <si>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</si>
  <si>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</si>
  <si>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</si>
  <si>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</si>
  <si>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</si>
  <si>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</si>
  <si>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</si>
  <si>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</si>
  <si>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</si>
  <si>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</si>
  <si>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</si>
  <si>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</si>
  <si>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</si>
  <si>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</si>
  <si>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</si>
  <si>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</si>
  <si>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</si>
  <si>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</si>
  <si>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</si>
  <si>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</si>
  <si>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</si>
  <si>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</si>
  <si>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</si>
  <si>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</si>
  <si>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</si>
  <si>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</si>
  <si>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</si>
  <si>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</si>
  <si>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</si>
  <si>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</si>
  <si>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</si>
  <si>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</si>
  <si>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</si>
  <si>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</si>
  <si>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</si>
  <si>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</si>
  <si>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</si>
  <si>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</si>
  <si>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</si>
  <si>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</si>
  <si>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</si>
  <si>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</si>
  <si>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</si>
  <si>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</si>
  <si>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</si>
  <si>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</si>
  <si>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</si>
  <si>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</si>
  <si>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</si>
  <si>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</si>
  <si>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</si>
  <si>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</si>
  <si>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</si>
  <si>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</si>
  <si>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</si>
  <si>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</si>
  <si>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</si>
  <si>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</si>
  <si>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</si>
  <si>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</si>
  <si>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</si>
  <si>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</si>
  <si>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</si>
  <si>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</si>
  <si>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</si>
  <si>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</si>
  <si>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</si>
  <si>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</si>
  <si>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</si>
  <si>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</si>
  <si>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</si>
  <si>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</si>
  <si>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</si>
  <si>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</si>
  <si>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</si>
  <si>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</si>
  <si>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</si>
  <si>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</si>
  <si>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</si>
  <si>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</si>
  <si>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</si>
  <si>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</si>
  <si>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</si>
  <si>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</si>
  <si>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</si>
  <si>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</si>
  <si>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</si>
  <si>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</si>
  <si>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</si>
  <si>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</si>
  <si>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</si>
  <si>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</si>
  <si>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</si>
  <si>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</si>
  <si>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</si>
  <si>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</si>
  <si>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</si>
  <si>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</si>
  <si>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</si>
  <si>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</si>
  <si>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</si>
  <si>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</si>
  <si>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</si>
  <si>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</si>
  <si>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</si>
  <si>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</si>
  <si>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</si>
  <si>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</si>
  <si>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</si>
  <si>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</si>
  <si>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</si>
  <si>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</si>
  <si>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</si>
  <si>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</si>
  <si>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</si>
  <si>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</si>
  <si>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</si>
  <si>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</si>
  <si>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</si>
  <si>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</si>
  <si>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</si>
  <si>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</si>
  <si>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</si>
  <si>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</si>
  <si>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</si>
  <si>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</si>
  <si>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</si>
  <si>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</si>
  <si>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</si>
  <si>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</si>
  <si>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</si>
  <si>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</si>
  <si>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</si>
  <si>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</si>
  <si>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</si>
  <si>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</si>
  <si>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</si>
  <si>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</si>
  <si>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</si>
  <si>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</si>
  <si>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</si>
  <si>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</si>
  <si>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</si>
  <si>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</si>
  <si>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</si>
  <si>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</si>
  <si>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</si>
  <si>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</si>
  <si>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</si>
  <si>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</si>
  <si>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</si>
  <si>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</si>
  <si>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</si>
  <si>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</si>
  <si>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</si>
  <si>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</si>
  <si>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</si>
  <si>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</si>
  <si>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</si>
  <si>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</si>
  <si>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</si>
  <si>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</si>
  <si>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</si>
  <si>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</si>
  <si>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</si>
  <si>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</si>
  <si>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</si>
  <si>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</si>
  <si>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</si>
  <si>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</si>
  <si>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</si>
  <si>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</si>
  <si>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</si>
  <si>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</si>
  <si>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</si>
  <si>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</si>
  <si>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</si>
  <si>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</si>
  <si>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</si>
  <si>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</si>
  <si>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</si>
  <si>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</si>
  <si>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</si>
  <si>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</si>
  <si>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</si>
  <si>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</si>
  <si>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</si>
  <si>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</si>
  <si>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</si>
  <si>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</si>
  <si>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</si>
  <si>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</si>
  <si>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</si>
  <si>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</si>
  <si>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</si>
  <si>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</si>
  <si>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</si>
  <si>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</si>
  <si>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</si>
  <si>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</si>
  <si>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</si>
  <si>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</si>
  <si>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</si>
  <si>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</si>
  <si>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</si>
  <si>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</si>
  <si>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</si>
  <si>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</si>
  <si>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</si>
  <si>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</si>
  <si>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</si>
  <si>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</si>
  <si>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</si>
  <si>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</si>
  <si>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</si>
  <si>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</si>
  <si>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</si>
  <si>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</si>
  <si>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</si>
  <si>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</si>
  <si>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</si>
  <si>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</si>
  <si>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</si>
  <si>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</si>
  <si>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</si>
  <si>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</si>
  <si>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</si>
  <si>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</si>
  <si>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</si>
  <si>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</si>
  <si>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</si>
  <si>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</si>
  <si>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</si>
  <si>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</si>
  <si>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</si>
  <si>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</si>
  <si>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</si>
  <si>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</si>
  <si>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</si>
  <si>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</si>
  <si>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</si>
  <si>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</si>
  <si>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</si>
  <si>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</si>
  <si>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</si>
  <si>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</si>
  <si>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</si>
  <si>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</si>
  <si>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</si>
  <si>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</si>
  <si>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</si>
  <si>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</si>
  <si>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</si>
  <si>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</si>
  <si>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</si>
  <si>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</si>
  <si>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</si>
  <si>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</si>
  <si>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</si>
  <si>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</si>
  <si>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</si>
  <si>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</si>
  <si>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</si>
  <si>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</si>
  <si>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</si>
  <si>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</si>
  <si>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</si>
  <si>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</si>
  <si>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</si>
  <si>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</si>
  <si>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</si>
  <si>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</si>
  <si>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</si>
  <si>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</si>
  <si>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</si>
  <si>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</si>
  <si>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</si>
  <si>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</si>
  <si>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</si>
  <si>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</si>
  <si>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</si>
  <si>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</si>
  <si>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</si>
  <si>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</si>
  <si>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</si>
  <si>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</si>
  <si>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</si>
  <si>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</si>
  <si>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</si>
  <si>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</si>
  <si>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</si>
  <si>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</si>
  <si>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</si>
  <si>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</si>
  <si>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</si>
  <si>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</si>
  <si>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</si>
  <si>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</si>
  <si>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</si>
  <si>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</si>
  <si>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</si>
  <si>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</si>
  <si>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</si>
  <si>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</si>
  <si>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</si>
  <si>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</si>
  <si>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</si>
  <si>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</si>
  <si>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</si>
  <si>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</si>
  <si>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</si>
  <si>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</si>
  <si>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</si>
  <si>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</si>
  <si>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</si>
  <si>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</si>
  <si>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</si>
  <si>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</si>
  <si>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</si>
  <si>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</si>
  <si>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</si>
  <si>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</si>
  <si>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</si>
  <si>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</si>
  <si>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</si>
  <si>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</si>
  <si>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</si>
  <si>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</si>
  <si>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</si>
  <si>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</si>
  <si>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</si>
  <si>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</si>
  <si>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</si>
  <si>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</si>
  <si>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</si>
  <si>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</si>
  <si>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</si>
  <si>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</si>
  <si>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</si>
  <si>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</si>
  <si>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</si>
  <si>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</si>
  <si>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</si>
  <si>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</si>
  <si>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</si>
  <si>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</si>
  <si>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</si>
  <si>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</si>
  <si>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</si>
  <si>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</si>
  <si>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</si>
  <si>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</si>
  <si>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</si>
  <si>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</si>
  <si>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</si>
  <si>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</si>
  <si>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</si>
  <si>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</si>
  <si>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</si>
  <si>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</si>
  <si>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</si>
  <si>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</si>
  <si>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</si>
  <si>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</si>
  <si>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</si>
  <si>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</si>
  <si>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</si>
  <si>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</si>
  <si>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</si>
  <si>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</si>
  <si>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</si>
  <si>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</si>
  <si>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</si>
  <si>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</si>
  <si>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</si>
  <si>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</si>
  <si>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</si>
  <si>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</si>
  <si>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</si>
  <si>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</si>
  <si>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</si>
  <si>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</si>
  <si>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</si>
  <si>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</si>
  <si>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</si>
  <si>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</si>
  <si>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</si>
  <si>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</si>
  <si>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</si>
  <si>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</si>
  <si>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</si>
  <si>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</si>
  <si>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</si>
  <si>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</si>
  <si>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</si>
  <si>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</si>
  <si>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</si>
  <si>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</si>
  <si>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</si>
  <si>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</si>
  <si>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</si>
  <si>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</si>
  <si>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</si>
  <si>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</si>
  <si>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</si>
  <si>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</si>
  <si>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</si>
  <si>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</si>
  <si>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</si>
  <si>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</si>
  <si>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</si>
  <si>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</si>
  <si>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</si>
  <si>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</si>
  <si>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</si>
  <si>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</si>
  <si>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</si>
  <si>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</si>
  <si>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</si>
  <si>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</si>
  <si>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</si>
  <si>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</si>
  <si>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</si>
  <si>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</si>
  <si>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</si>
  <si>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</si>
  <si>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</si>
  <si>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</si>
  <si>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</si>
  <si>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</si>
  <si>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</si>
  <si>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</si>
  <si>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</si>
  <si>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</si>
  <si>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</si>
  <si>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</si>
  <si>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</si>
  <si>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</si>
  <si>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</si>
  <si>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</si>
  <si>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</si>
  <si>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</si>
  <si>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</si>
  <si>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</si>
  <si>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</si>
  <si>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</si>
  <si>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</si>
  <si>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</si>
  <si>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</si>
  <si>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</si>
  <si>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</si>
  <si>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</si>
  <si>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</si>
  <si>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</si>
  <si>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</si>
  <si>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</si>
  <si>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</si>
  <si>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</si>
  <si>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</si>
  <si>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</si>
  <si>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</si>
  <si>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</si>
  <si>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</si>
  <si>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</si>
  <si>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</si>
  <si>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</si>
  <si>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</si>
  <si>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</si>
  <si>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</si>
  <si>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</si>
  <si>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</si>
  <si>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</si>
  <si>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</si>
  <si>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</si>
  <si>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</si>
  <si>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</si>
  <si>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</si>
  <si>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</si>
  <si>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</si>
  <si>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</si>
  <si>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</si>
  <si>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</si>
  <si>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</si>
  <si>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</si>
  <si>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</si>
  <si>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</si>
  <si>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</si>
  <si>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</si>
  <si>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</si>
  <si>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</si>
  <si>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</si>
  <si>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</si>
  <si>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</si>
  <si>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</si>
  <si>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</si>
  <si>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</si>
  <si>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</si>
  <si>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</si>
  <si>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</si>
  <si>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</si>
  <si>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</si>
  <si>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</si>
  <si>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</si>
  <si>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</si>
  <si>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</si>
  <si>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</si>
  <si>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</si>
  <si>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</si>
  <si>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</si>
  <si>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</si>
  <si>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</si>
  <si>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</si>
  <si>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</si>
  <si>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</si>
  <si>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</si>
  <si>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</si>
  <si>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</si>
  <si>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</si>
  <si>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</si>
  <si>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</si>
  <si>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</si>
  <si>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</si>
  <si>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</si>
  <si>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</si>
  <si>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</si>
  <si>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</si>
  <si>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</si>
  <si>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</si>
  <si>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</si>
  <si>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</si>
  <si>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</si>
  <si>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</si>
  <si>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</si>
  <si>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</si>
  <si>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</si>
  <si>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</si>
  <si>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</si>
  <si>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</si>
  <si>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</si>
  <si>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</si>
  <si>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</si>
  <si>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</si>
  <si>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</si>
  <si>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</si>
  <si>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</si>
  <si>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</si>
  <si>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</si>
  <si>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</si>
  <si>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</si>
  <si>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</si>
  <si>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</si>
  <si>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</si>
  <si>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</si>
  <si>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</si>
  <si>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</si>
  <si>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</si>
  <si>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</si>
  <si>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</si>
  <si>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</si>
  <si>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</si>
  <si>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</si>
  <si>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</si>
  <si>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</si>
  <si>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</si>
  <si>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</si>
  <si>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</si>
  <si>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</si>
  <si>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</si>
  <si>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</si>
  <si>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</si>
  <si>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</si>
  <si>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</si>
  <si>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</si>
  <si>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</si>
  <si>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</si>
  <si>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</si>
  <si>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</si>
  <si>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</si>
  <si>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</si>
  <si>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</si>
  <si>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</si>
  <si>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</si>
  <si>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</si>
  <si>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</si>
  <si>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</si>
  <si>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</si>
  <si>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</si>
  <si>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</si>
  <si>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</si>
  <si>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</si>
  <si>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</si>
  <si>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</si>
  <si>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</si>
  <si>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</si>
  <si>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</si>
  <si>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</si>
  <si>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</si>
  <si>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</si>
  <si>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</si>
  <si>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</si>
  <si>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</si>
  <si>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</si>
  <si>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</si>
  <si>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</si>
  <si>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</si>
  <si>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</si>
  <si>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</si>
  <si>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</si>
  <si>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</si>
  <si>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</si>
  <si>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</si>
  <si>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</si>
  <si>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</si>
  <si>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</si>
  <si>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</si>
  <si>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</si>
  <si>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</si>
  <si>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</si>
  <si>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</si>
  <si>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</si>
  <si>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</si>
  <si>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</si>
  <si>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</si>
  <si>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</si>
  <si>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</si>
  <si>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</si>
  <si>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</si>
  <si>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</si>
  <si>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</si>
  <si>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</si>
  <si>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</si>
  <si>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</si>
  <si>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</si>
  <si>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</si>
  <si>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</si>
  <si>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</si>
  <si>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</si>
  <si>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</si>
  <si>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</si>
  <si>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</si>
  <si>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</si>
  <si>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</si>
  <si>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</si>
  <si>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</si>
  <si>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</si>
  <si>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</si>
  <si>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</si>
  <si>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</si>
  <si>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</si>
  <si>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</si>
  <si>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</si>
  <si>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</si>
  <si>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</si>
  <si>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</si>
  <si>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</si>
  <si>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</si>
  <si>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</si>
  <si>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</si>
  <si>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</si>
  <si>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</si>
  <si>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</si>
  <si>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</si>
  <si>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</si>
  <si>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</si>
  <si>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</si>
  <si>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</si>
  <si>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</si>
  <si>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</si>
  <si>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</si>
  <si>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</si>
  <si>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</si>
  <si>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</si>
  <si>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</si>
  <si>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</si>
  <si>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</si>
  <si>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</si>
  <si>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</si>
  <si>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</si>
  <si>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</si>
  <si>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</si>
  <si>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</si>
  <si>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</si>
  <si>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</si>
  <si>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</si>
  <si>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</si>
  <si>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</si>
  <si>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</si>
  <si>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</si>
  <si>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</si>
  <si>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</si>
  <si>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</si>
  <si>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</si>
  <si>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</si>
  <si>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</si>
  <si>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</si>
  <si>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</si>
  <si>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</si>
  <si>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</si>
  <si>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</si>
  <si>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</si>
  <si>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</si>
  <si>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</si>
  <si>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</si>
  <si>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</si>
  <si>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</si>
  <si>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</si>
  <si>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</si>
  <si>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</si>
  <si>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</si>
  <si>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</si>
  <si>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</si>
  <si>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</si>
  <si>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</si>
  <si>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</si>
  <si>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</si>
  <si>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</si>
  <si>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</si>
  <si>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</si>
  <si>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</si>
  <si>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</si>
  <si>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</si>
  <si>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</si>
  <si>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</si>
  <si>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</si>
  <si>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</si>
  <si>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</si>
  <si>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</si>
  <si>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</si>
  <si>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</si>
  <si>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</si>
  <si>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</si>
  <si>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</si>
  <si>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</si>
  <si>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</si>
  <si>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</si>
  <si>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</si>
  <si>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</si>
  <si>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</si>
  <si>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</si>
  <si>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</si>
  <si>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</si>
  <si>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</si>
  <si>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</si>
  <si>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</si>
  <si>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</si>
  <si>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</si>
  <si>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</si>
  <si>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</si>
  <si>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</si>
  <si>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</si>
  <si>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</si>
  <si>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</si>
  <si>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</si>
  <si>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</si>
  <si>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</si>
  <si>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</si>
  <si>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</si>
  <si>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</si>
  <si>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</si>
  <si>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</si>
  <si>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</si>
  <si>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</si>
  <si>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</si>
  <si>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</si>
  <si>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</si>
  <si>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</si>
  <si>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</si>
  <si>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</si>
  <si>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</si>
  <si>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</si>
  <si>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</si>
  <si>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</si>
  <si>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</si>
  <si>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</si>
  <si>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</si>
  <si>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</si>
  <si>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</si>
  <si>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</si>
  <si>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</si>
  <si>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</si>
  <si>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</si>
  <si>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</si>
  <si>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</si>
  <si>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</si>
  <si>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</si>
  <si>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</si>
  <si>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</si>
  <si>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</si>
  <si>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</si>
  <si>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</si>
  <si>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</si>
  <si>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</si>
  <si>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</si>
  <si>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</si>
  <si>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</si>
  <si>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</si>
  <si>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</si>
  <si>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</si>
  <si>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</si>
  <si>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</si>
  <si>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</si>
  <si>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</si>
  <si>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</si>
  <si>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</si>
  <si>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</si>
  <si>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</si>
  <si>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</si>
  <si>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</si>
  <si>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</si>
  <si>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</si>
  <si>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</si>
  <si>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</si>
  <si>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</si>
  <si>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</si>
  <si>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</si>
  <si>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</si>
  <si>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</si>
  <si>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</si>
  <si>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</si>
  <si>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</si>
  <si>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</si>
  <si>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</si>
  <si>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</si>
  <si>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</si>
  <si>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</si>
  <si>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</si>
  <si>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</si>
  <si>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</si>
  <si>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</si>
  <si>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</si>
  <si>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</si>
  <si>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</si>
  <si>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</si>
  <si>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</si>
  <si>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</si>
  <si>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</si>
  <si>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</si>
  <si>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</si>
  <si>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</si>
  <si>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</si>
  <si>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</si>
  <si>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</si>
  <si>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</si>
  <si>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</si>
  <si>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</si>
  <si>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</si>
  <si>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</si>
  <si>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</si>
  <si>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</si>
  <si>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</si>
  <si>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</si>
  <si>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</si>
  <si>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</si>
  <si>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</si>
  <si>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</si>
  <si>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</si>
  <si>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</si>
  <si>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</si>
  <si>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</si>
  <si>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</si>
  <si>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</si>
  <si>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</si>
  <si>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</si>
  <si>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</si>
  <si>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</si>
  <si>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</si>
  <si>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</si>
  <si>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</si>
  <si>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</si>
  <si>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</si>
  <si>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</si>
  <si>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</si>
  <si>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</si>
  <si>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</si>
  <si>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</si>
  <si>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</si>
  <si>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</si>
  <si>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</si>
  <si>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</si>
  <si>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</si>
  <si>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</si>
  <si>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</si>
  <si>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</si>
  <si>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</si>
  <si>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</si>
  <si>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</si>
  <si>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</si>
  <si>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</si>
  <si>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</si>
  <si>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</si>
  <si>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</si>
  <si>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</si>
  <si>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</si>
  <si>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</si>
  <si>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</si>
  <si>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</si>
  <si>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</si>
  <si>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</si>
  <si>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</si>
  <si>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</si>
  <si>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</si>
  <si>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</si>
  <si>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</si>
  <si>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</si>
  <si>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</si>
  <si>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</si>
  <si>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</si>
  <si>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</si>
  <si>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</si>
  <si>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</si>
  <si>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</si>
  <si>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</si>
  <si>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</si>
  <si>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</si>
  <si>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</si>
  <si>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</si>
  <si>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</si>
  <si>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</si>
  <si>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</si>
  <si>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</si>
  <si>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</si>
  <si>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</si>
  <si>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</si>
  <si>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</si>
  <si>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</si>
  <si>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</si>
  <si>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</si>
  <si>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</si>
  <si>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</si>
  <si>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</si>
  <si>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</si>
  <si>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</si>
  <si>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</si>
  <si>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</si>
  <si>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</si>
  <si>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</si>
  <si>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</si>
  <si>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</si>
  <si>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</si>
  <si>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</si>
  <si>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</si>
  <si>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</si>
  <si>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</si>
  <si>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</si>
  <si>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</si>
  <si>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</si>
  <si>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</si>
  <si>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</si>
  <si>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</si>
  <si>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</si>
  <si>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</si>
  <si>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</si>
  <si>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</si>
  <si>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</si>
  <si>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</si>
  <si>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</si>
  <si>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</si>
  <si>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</si>
  <si>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</si>
  <si>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</si>
  <si>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</si>
  <si>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</si>
  <si>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</si>
  <si>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</si>
  <si>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</si>
  <si>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</si>
  <si>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</si>
  <si>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</si>
  <si>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</si>
  <si>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</si>
  <si>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</si>
  <si>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</si>
  <si>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</si>
  <si>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</si>
  <si>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</si>
  <si>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</si>
  <si>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</si>
  <si>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</si>
  <si>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</si>
  <si>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</si>
  <si>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</si>
  <si>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</si>
  <si>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</si>
  <si>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</si>
  <si>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</si>
  <si>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</si>
  <si>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</si>
  <si>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</si>
  <si>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</si>
  <si>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</si>
  <si>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</si>
  <si>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</si>
  <si>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</si>
  <si>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</si>
  <si>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</si>
  <si>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</si>
  <si>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</si>
  <si>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</si>
  <si>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</si>
  <si>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</si>
  <si>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</si>
  <si>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</si>
  <si>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</si>
  <si>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</si>
  <si>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</si>
  <si>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</si>
  <si>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</si>
  <si>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</si>
  <si>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</si>
  <si>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</si>
  <si>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</si>
  <si>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</si>
  <si>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</si>
  <si>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</si>
  <si>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</si>
  <si>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</si>
  <si>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</si>
  <si>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</si>
  <si>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</si>
  <si>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</si>
  <si>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</si>
  <si>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</si>
  <si>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</si>
  <si>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</si>
  <si>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</si>
  <si>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</si>
  <si>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</si>
  <si>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</si>
  <si>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</si>
  <si>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</si>
  <si>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</si>
  <si>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</si>
  <si>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</si>
  <si>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</si>
  <si>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</si>
  <si>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</si>
  <si>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</si>
  <si>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</si>
  <si>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</si>
  <si>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</si>
  <si>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</si>
  <si>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</si>
  <si>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</si>
  <si>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</si>
  <si>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</si>
  <si>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</si>
  <si>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</si>
  <si>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</si>
  <si>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</si>
  <si>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</si>
  <si>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</si>
  <si>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</si>
  <si>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</si>
  <si>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</si>
  <si>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</si>
  <si>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</si>
  <si>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</si>
  <si>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</si>
  <si>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</si>
  <si>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</si>
  <si>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</si>
  <si>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</si>
  <si>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</si>
  <si>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</si>
  <si>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</si>
  <si>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</si>
  <si>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</si>
  <si>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</si>
  <si>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</si>
  <si>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</si>
  <si>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</si>
  <si>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</si>
  <si>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</si>
  <si>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</si>
  <si>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</si>
  <si>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</si>
  <si>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</si>
  <si>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</si>
  <si>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</si>
  <si>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</si>
  <si>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</si>
  <si>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</si>
  <si>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</si>
  <si>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</si>
  <si>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</si>
  <si>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</si>
  <si>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</si>
  <si>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</si>
  <si>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</si>
  <si>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</si>
  <si>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</si>
  <si>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</si>
  <si>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</si>
  <si>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</si>
  <si>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</si>
  <si>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</si>
  <si>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</si>
  <si>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</si>
  <si>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</si>
  <si>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</si>
  <si>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</si>
  <si>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</si>
  <si>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</si>
  <si>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</si>
  <si>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</si>
  <si>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</si>
  <si>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</si>
  <si>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</si>
  <si>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</si>
  <si>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</si>
  <si>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</si>
  <si>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</si>
  <si>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</si>
  <si>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</si>
  <si>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</si>
  <si>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</si>
  <si>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</si>
  <si>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</si>
  <si>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</si>
  <si>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</si>
  <si>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</si>
  <si>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</si>
  <si>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</si>
  <si>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</si>
  <si>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</si>
  <si>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</si>
  <si>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</si>
  <si>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</si>
  <si>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</si>
  <si>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</si>
  <si>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</si>
  <si>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</si>
  <si>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</si>
  <si>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</si>
  <si>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</si>
  <si>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</si>
  <si>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</si>
  <si>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</si>
  <si>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</si>
  <si>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</si>
  <si>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</si>
  <si>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</si>
  <si>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</si>
  <si>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</si>
  <si>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</si>
  <si>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</si>
  <si>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</si>
  <si>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</si>
  <si>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</si>
  <si>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</si>
  <si>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</si>
  <si>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</si>
  <si>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</si>
  <si>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</si>
  <si>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</si>
  <si>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</si>
  <si>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</si>
  <si>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</si>
  <si>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</si>
  <si>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</si>
  <si>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</si>
  <si>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</si>
  <si>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</si>
  <si>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</si>
  <si>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</si>
  <si>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</si>
  <si>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</si>
  <si>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</si>
  <si>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</si>
  <si>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</si>
  <si>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</si>
  <si>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</si>
  <si>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</si>
  <si>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</si>
  <si>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</si>
  <si>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</si>
  <si>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</si>
  <si>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</si>
  <si>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</si>
  <si>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</si>
  <si>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</si>
  <si>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</si>
  <si>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</si>
  <si>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</si>
  <si>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</si>
  <si>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</si>
  <si>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</si>
  <si>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</si>
  <si>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</si>
  <si>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</si>
  <si>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</si>
  <si>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</si>
  <si>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</si>
  <si>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</si>
  <si>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</si>
  <si>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</si>
  <si>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</si>
  <si>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</si>
  <si>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</si>
  <si>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</si>
  <si>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</si>
  <si>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</si>
  <si>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</si>
  <si>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</si>
  <si>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</si>
  <si>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</si>
  <si>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</si>
  <si>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</si>
  <si>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</si>
  <si>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</si>
  <si>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</si>
  <si>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</si>
  <si>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</si>
  <si>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</si>
  <si>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</si>
  <si>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</si>
  <si>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</si>
  <si>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</si>
  <si>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</si>
  <si>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</si>
  <si>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</si>
  <si>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</si>
  <si>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</si>
  <si>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</si>
  <si>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</si>
  <si>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</si>
  <si>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</si>
  <si>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</si>
  <si>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</si>
  <si>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</si>
  <si>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</si>
  <si>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</si>
  <si>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</si>
  <si>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</si>
  <si>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</si>
  <si>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</si>
  <si>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</si>
  <si>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</si>
  <si>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</si>
  <si>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</si>
  <si>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</si>
  <si>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</si>
  <si>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</si>
  <si>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</si>
  <si>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</si>
  <si>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</si>
  <si>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</si>
  <si>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</si>
  <si>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</si>
  <si>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</si>
  <si>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</si>
  <si>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</si>
  <si>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</si>
  <si>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</si>
  <si>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</si>
  <si>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</si>
  <si>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</si>
  <si>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</si>
  <si>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</si>
  <si>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</si>
  <si>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</si>
  <si>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</si>
  <si>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</si>
  <si>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</si>
  <si>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</si>
  <si>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</si>
  <si>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</si>
  <si>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</si>
  <si>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</si>
  <si>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</si>
  <si>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</si>
  <si>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</si>
  <si>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</si>
  <si>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</si>
  <si>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</si>
  <si>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</si>
  <si>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</si>
  <si>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</si>
  <si>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</si>
  <si>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</si>
  <si>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</si>
  <si>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</si>
  <si>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</si>
  <si>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</si>
  <si>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</si>
  <si>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</si>
  <si>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</si>
  <si>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</si>
  <si>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</si>
  <si>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</si>
  <si>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</si>
  <si>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</si>
  <si>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</si>
  <si>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</si>
  <si>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</si>
  <si>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</si>
  <si>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</si>
  <si>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</si>
  <si>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</si>
  <si>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</si>
  <si>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</si>
  <si>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</si>
  <si>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</si>
  <si>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</si>
  <si>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</si>
  <si>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</si>
  <si>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</si>
  <si>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</si>
  <si>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</si>
  <si>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</si>
  <si>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</si>
  <si>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</si>
  <si>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</si>
  <si>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</si>
  <si>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</si>
  <si>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</si>
  <si>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</si>
  <si>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</si>
  <si>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</si>
  <si>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</si>
  <si>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</si>
  <si>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</si>
  <si>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</si>
  <si>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</si>
  <si>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</si>
  <si>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</si>
  <si>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</si>
  <si>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</si>
  <si>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</si>
  <si>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</si>
  <si>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</si>
  <si>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</si>
  <si>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</si>
  <si>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</si>
  <si>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</si>
  <si>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</si>
  <si>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</si>
  <si>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</si>
  <si>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</si>
  <si>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</si>
  <si>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</si>
  <si>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</si>
  <si>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</si>
  <si>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</si>
  <si>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</si>
  <si>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</si>
  <si>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</si>
  <si>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</si>
  <si>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</si>
  <si>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</si>
  <si>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</si>
  <si>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</si>
  <si>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</si>
  <si>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</si>
  <si>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</si>
  <si>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</si>
  <si>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</si>
  <si>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</si>
  <si>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</si>
  <si>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</si>
  <si>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</si>
  <si>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</si>
  <si>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</si>
  <si>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</si>
  <si>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</si>
  <si>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</si>
  <si>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</si>
  <si>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</si>
  <si>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</si>
  <si>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</si>
  <si>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</si>
  <si>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</si>
  <si>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</si>
  <si>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</si>
  <si>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</si>
  <si>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</si>
  <si>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</si>
  <si>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</si>
  <si>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</si>
  <si>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</si>
  <si>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</si>
  <si>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</si>
  <si>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</si>
  <si>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</si>
  <si>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</si>
  <si>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</si>
  <si>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</si>
  <si>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</si>
  <si>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</si>
  <si>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</si>
  <si>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</si>
  <si>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</si>
  <si>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</si>
  <si>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</si>
  <si>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</si>
  <si>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</si>
  <si>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</si>
  <si>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</si>
  <si>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</si>
  <si>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</si>
  <si>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</si>
  <si>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</si>
  <si>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</si>
  <si>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</si>
  <si>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</si>
  <si>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</si>
  <si>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</si>
  <si>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</si>
  <si>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</si>
  <si>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</si>
  <si>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</si>
  <si>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</si>
  <si>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</si>
  <si>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</si>
  <si>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</si>
  <si>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</si>
  <si>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</si>
  <si>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</si>
  <si>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</si>
  <si>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</si>
  <si>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</si>
  <si>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</si>
  <si>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</si>
  <si>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</si>
  <si>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</si>
  <si>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</si>
  <si>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</si>
  <si>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</si>
  <si>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</si>
  <si>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</si>
  <si>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</si>
  <si>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</si>
  <si>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</si>
  <si>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</si>
  <si>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</si>
  <si>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</si>
  <si>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</si>
  <si>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</si>
  <si>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</si>
  <si>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</si>
  <si>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</si>
  <si>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</si>
  <si>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</si>
  <si>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</si>
  <si>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</si>
  <si>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</si>
  <si>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</si>
  <si>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</si>
  <si>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</si>
  <si>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</si>
  <si>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</si>
  <si>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</si>
  <si>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</si>
  <si>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</si>
  <si>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</si>
  <si>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</si>
  <si>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</si>
  <si>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</si>
  <si>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</si>
  <si>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</si>
  <si>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</si>
  <si>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</si>
  <si>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</si>
  <si>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</si>
  <si>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</si>
  <si>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</si>
  <si>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</si>
  <si>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</si>
  <si>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</si>
  <si>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</si>
  <si>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</si>
  <si>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</si>
  <si>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</si>
  <si>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</si>
  <si>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</si>
  <si>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</si>
  <si>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</si>
  <si>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</si>
  <si>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</si>
  <si>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</si>
  <si>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</si>
  <si>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</si>
  <si>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</si>
  <si>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</si>
  <si>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</si>
  <si>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</si>
  <si>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</si>
  <si>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</si>
  <si>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</si>
  <si>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</si>
  <si>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</si>
  <si>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</si>
  <si>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</si>
  <si>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</si>
  <si>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</si>
  <si>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</si>
  <si>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</si>
  <si>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</si>
  <si>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</si>
  <si>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</si>
  <si>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</si>
  <si>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</si>
  <si>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</si>
  <si>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</si>
  <si>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</si>
  <si>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</si>
  <si>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</si>
  <si>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</si>
  <si>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</si>
  <si>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</si>
  <si>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</si>
  <si>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</si>
  <si>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</si>
  <si>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</si>
  <si>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</si>
  <si>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</si>
  <si>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</si>
  <si>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</si>
  <si>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</si>
  <si>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</si>
  <si>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</si>
  <si>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</si>
  <si>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</si>
  <si>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</si>
  <si>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</si>
  <si>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</si>
  <si>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</si>
  <si>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</si>
  <si>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</si>
  <si>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</si>
  <si>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</si>
  <si>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</si>
  <si>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</si>
  <si>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</si>
  <si>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</si>
  <si>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</si>
  <si>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</si>
  <si>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</si>
  <si>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</si>
  <si>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</si>
  <si>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</si>
  <si>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</si>
  <si>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</si>
  <si>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</si>
  <si>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</si>
  <si>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</si>
  <si>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</si>
  <si>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</si>
  <si>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</si>
  <si>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</si>
  <si>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</si>
  <si>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</si>
  <si>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</si>
  <si>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</si>
  <si>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</si>
  <si>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</si>
  <si>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</si>
  <si>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</si>
  <si>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</si>
  <si>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</si>
  <si>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</si>
  <si>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</si>
  <si>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</si>
  <si>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</si>
  <si>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</si>
  <si>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</si>
  <si>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</si>
  <si>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</si>
  <si>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</si>
  <si>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</si>
  <si>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</si>
  <si>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</si>
  <si>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</si>
  <si>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</si>
  <si>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</si>
  <si>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</si>
  <si>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</si>
  <si>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</si>
  <si>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</si>
  <si>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</si>
  <si>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</si>
  <si>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</si>
  <si>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</si>
  <si>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</si>
  <si>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</si>
  <si>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</si>
  <si>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</si>
  <si>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</si>
  <si>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</si>
  <si>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</si>
  <si>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</si>
  <si>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</si>
  <si>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</si>
  <si>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</si>
  <si>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</si>
  <si>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</si>
  <si>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</si>
  <si>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</si>
  <si>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</si>
  <si>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</si>
  <si>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</si>
  <si>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</si>
  <si>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</si>
  <si>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</si>
  <si>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</si>
  <si>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</si>
  <si>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</si>
  <si>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</si>
  <si>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</si>
  <si>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</si>
  <si>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</si>
  <si>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</si>
  <si>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</si>
  <si>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</si>
  <si>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</si>
  <si>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</si>
  <si>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</si>
  <si>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</si>
  <si>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</si>
  <si>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</si>
  <si>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</si>
  <si>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</si>
  <si>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</si>
  <si>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</si>
  <si>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</si>
  <si>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</si>
  <si>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</si>
  <si>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</si>
  <si>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</si>
  <si>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</si>
  <si>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</si>
  <si>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</si>
  <si>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</si>
  <si>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</si>
  <si>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</si>
  <si>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</si>
  <si>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</si>
  <si>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</si>
  <si>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</si>
  <si>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</si>
  <si>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</si>
  <si>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</si>
  <si>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</si>
  <si>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</si>
  <si>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</si>
  <si>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</si>
  <si>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</si>
  <si>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</si>
  <si>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</si>
  <si>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</si>
  <si>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</si>
  <si>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</si>
  <si>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</si>
  <si>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</si>
  <si>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</si>
  <si>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</si>
  <si>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</si>
  <si>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</si>
  <si>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</si>
  <si>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</si>
  <si>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</si>
  <si>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</si>
  <si>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</si>
  <si>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</si>
  <si>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</si>
  <si>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</si>
  <si>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</si>
  <si>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</si>
  <si>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</si>
  <si>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</si>
  <si>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</si>
  <si>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</si>
  <si>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</si>
  <si>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</si>
  <si>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</si>
  <si>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</si>
  <si>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</si>
  <si>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</si>
  <si>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</si>
  <si>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</si>
  <si>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</si>
  <si>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</si>
  <si>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</si>
  <si>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</si>
  <si>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</si>
  <si>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</si>
  <si>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</si>
  <si>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</si>
  <si>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</si>
  <si>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</si>
  <si>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</si>
  <si>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</si>
  <si>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</si>
  <si>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</si>
  <si>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</si>
  <si>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</si>
  <si>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</si>
  <si>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</si>
  <si>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</si>
  <si>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</si>
  <si>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</si>
  <si>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</si>
  <si>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</si>
  <si>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</si>
  <si>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</si>
  <si>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</si>
  <si>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</si>
  <si>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</si>
  <si>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</si>
  <si>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</si>
  <si>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</si>
  <si>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</si>
  <si>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</si>
  <si>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</si>
  <si>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</si>
  <si>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</si>
  <si>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</si>
  <si>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</si>
  <si>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</si>
  <si>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</si>
  <si>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</si>
  <si>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</si>
  <si>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</si>
  <si>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</si>
  <si>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</si>
  <si>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</si>
  <si>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</si>
  <si>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</si>
  <si>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</si>
  <si>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</si>
  <si>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</si>
  <si>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</si>
  <si>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</si>
  <si>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</si>
  <si>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</si>
  <si>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</si>
  <si>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</si>
  <si>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</si>
  <si>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</si>
  <si>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</si>
  <si>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</si>
  <si>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</si>
  <si>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</si>
  <si>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</si>
  <si>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</si>
  <si>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</si>
  <si>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</si>
  <si>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</si>
  <si>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</si>
  <si>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</si>
  <si>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</si>
  <si>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</si>
  <si>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</si>
  <si>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</si>
  <si>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</si>
  <si>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</si>
  <si>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</si>
  <si>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</si>
  <si>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</si>
  <si>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</si>
  <si>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</si>
  <si>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</si>
  <si>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</si>
  <si>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</si>
  <si>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</si>
  <si>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</si>
  <si>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</si>
  <si>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</si>
  <si>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</si>
  <si>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</si>
  <si>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</si>
  <si>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</si>
  <si>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</si>
  <si>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</si>
  <si>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</si>
  <si>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</si>
  <si>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</si>
  <si>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</si>
  <si>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</si>
  <si>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</si>
  <si>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</si>
  <si>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</si>
  <si>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</si>
  <si>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</si>
  <si>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</si>
  <si>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</si>
  <si>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</si>
  <si>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</si>
  <si>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</si>
  <si>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</si>
  <si>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</si>
  <si>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</si>
  <si>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</si>
  <si>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</si>
  <si>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</si>
  <si>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</si>
  <si>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</si>
  <si>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</si>
  <si>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</si>
  <si>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</si>
  <si>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</si>
  <si>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</si>
  <si>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</si>
  <si>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</si>
  <si>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</si>
  <si>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</si>
  <si>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</si>
  <si>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</si>
  <si>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</si>
  <si>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</si>
  <si>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</si>
  <si>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</si>
  <si>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</si>
  <si>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</si>
  <si>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</si>
  <si>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</si>
  <si>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</si>
  <si>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</si>
  <si>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</si>
  <si>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</si>
  <si>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</si>
  <si>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</si>
  <si>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</si>
  <si>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</si>
  <si>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</si>
  <si>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</si>
  <si>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</si>
  <si>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</si>
  <si>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</si>
  <si>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</si>
  <si>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</si>
  <si>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</si>
  <si>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</si>
  <si>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</si>
  <si>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</si>
  <si>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</si>
  <si>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</si>
  <si>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</si>
  <si>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</si>
  <si>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</si>
  <si>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</si>
  <si>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</si>
  <si>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</si>
  <si>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</si>
  <si>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</si>
  <si>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</si>
  <si>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</si>
  <si>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</si>
  <si>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</si>
  <si>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</si>
  <si>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</si>
  <si>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</si>
  <si>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</si>
  <si>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</si>
  <si>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</si>
  <si>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</si>
  <si>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</si>
  <si>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</si>
  <si>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</si>
  <si>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</si>
  <si>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</si>
  <si>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</si>
  <si>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</si>
  <si>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</si>
  <si>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</si>
  <si>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</si>
  <si>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</si>
  <si>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</si>
  <si>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</si>
  <si>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</si>
  <si>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</si>
  <si>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</si>
  <si>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</si>
  <si>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</si>
  <si>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</si>
  <si>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</si>
  <si>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</si>
  <si>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</si>
  <si>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</si>
  <si>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</si>
  <si>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</si>
  <si>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</si>
  <si>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</si>
  <si>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</si>
  <si>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</si>
  <si>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</si>
  <si>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</si>
  <si>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</si>
  <si>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</si>
  <si>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</si>
  <si>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</si>
  <si>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</si>
  <si>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</si>
  <si>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</si>
  <si>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</si>
  <si>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</si>
  <si>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</si>
  <si>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</si>
  <si>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</si>
  <si>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</si>
  <si>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</si>
  <si>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</si>
  <si>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</si>
  <si>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</si>
  <si>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</si>
  <si>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</si>
  <si>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</si>
  <si>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</si>
  <si>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</si>
  <si>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</si>
  <si>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</si>
  <si>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</si>
  <si>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</si>
  <si>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</si>
  <si>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</si>
  <si>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</si>
  <si>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</si>
  <si>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</si>
  <si>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</si>
  <si>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</si>
  <si>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</si>
  <si>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</si>
  <si>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</si>
  <si>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</si>
  <si>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</si>
  <si>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</si>
  <si>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</si>
  <si>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</si>
  <si>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</si>
  <si>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</si>
  <si>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</si>
  <si>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</si>
  <si>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</si>
  <si>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</si>
  <si>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</si>
  <si>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</si>
  <si>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</si>
  <si>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</si>
  <si>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</si>
  <si>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</si>
  <si>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</si>
  <si>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</si>
  <si>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</si>
  <si>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</si>
  <si>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</si>
  <si>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</si>
  <si>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</si>
  <si>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</si>
  <si>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</si>
  <si>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</si>
  <si>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</si>
  <si>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</si>
  <si>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</si>
  <si>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</si>
  <si>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</si>
  <si>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</si>
  <si>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</si>
  <si>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</si>
  <si>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</si>
  <si>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</si>
  <si>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</si>
  <si>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</si>
  <si>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</si>
  <si>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</si>
  <si>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</si>
  <si>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</si>
  <si>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</si>
  <si>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</si>
  <si>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</si>
  <si>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</si>
  <si>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</si>
  <si>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</si>
  <si>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</si>
  <si>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</si>
  <si>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</si>
  <si>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</si>
  <si>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</si>
  <si>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</si>
  <si>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</si>
  <si>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</si>
  <si>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</si>
  <si>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</si>
  <si>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</si>
  <si>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</si>
  <si>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</si>
  <si>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</si>
  <si>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</si>
  <si>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</si>
  <si>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</si>
  <si>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</si>
  <si>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</si>
  <si>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</si>
  <si>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</si>
  <si>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</si>
  <si>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</si>
  <si>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</si>
  <si>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</si>
  <si>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</si>
  <si>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</si>
  <si>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</si>
  <si>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</si>
  <si>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</si>
  <si>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</si>
  <si>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</si>
  <si>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</si>
  <si>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</si>
  <si>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</si>
  <si>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</si>
  <si>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</si>
  <si>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</si>
  <si>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</si>
  <si>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</si>
  <si>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</si>
  <si>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</si>
  <si>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</si>
  <si>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</si>
  <si>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</si>
  <si>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</si>
  <si>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</si>
  <si>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</si>
  <si>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</si>
  <si>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</si>
  <si>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</si>
  <si>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</si>
  <si>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</si>
  <si>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</si>
  <si>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</si>
  <si>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</si>
  <si>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</si>
  <si>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</si>
  <si>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</si>
  <si>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</si>
  <si>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</si>
  <si>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</si>
  <si>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</si>
  <si>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</si>
  <si>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</si>
  <si>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</si>
  <si>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</si>
  <si>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</si>
  <si>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</si>
  <si>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</si>
  <si>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</si>
  <si>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</si>
  <si>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</si>
  <si>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</si>
  <si>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</si>
  <si>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</si>
  <si>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</si>
  <si>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</si>
  <si>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</si>
  <si>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</si>
  <si>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</si>
  <si>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</si>
  <si>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</si>
  <si>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</si>
  <si>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</si>
  <si>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</si>
  <si>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</si>
  <si>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</si>
  <si>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</si>
  <si>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</si>
  <si>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</si>
  <si>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</si>
  <si>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</si>
  <si>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</si>
  <si>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</si>
  <si>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</si>
  <si>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</si>
  <si>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</si>
  <si>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</si>
  <si>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</si>
  <si>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</si>
  <si>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</si>
  <si>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</si>
  <si>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</si>
  <si>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</si>
  <si>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</si>
  <si>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</si>
  <si>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</si>
  <si>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</si>
  <si>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</si>
  <si>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</si>
  <si>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</si>
  <si>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</si>
  <si>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</si>
  <si>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</si>
  <si>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</si>
  <si>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</si>
  <si>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</si>
  <si>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</si>
  <si>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</si>
  <si>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</si>
  <si>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</si>
  <si>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</si>
  <si>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</si>
  <si>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</si>
  <si>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</si>
  <si>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</si>
  <si>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</si>
  <si>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</si>
  <si>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</si>
  <si>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</si>
  <si>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</si>
  <si>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</si>
  <si>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</si>
  <si>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</si>
  <si>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</si>
  <si>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</si>
  <si>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</si>
  <si>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</si>
  <si>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</si>
  <si>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</si>
  <si>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</si>
  <si>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</si>
  <si>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</si>
  <si>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</si>
  <si>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</si>
  <si>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</si>
  <si>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</si>
  <si>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</si>
  <si>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</si>
  <si>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</si>
  <si>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</si>
  <si>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</si>
  <si>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</si>
  <si>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</si>
  <si>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</si>
  <si>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</si>
  <si>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</si>
  <si>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</si>
  <si>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</si>
  <si>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</si>
  <si>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</si>
  <si>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</si>
  <si>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</si>
  <si>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</si>
  <si>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</si>
  <si>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</si>
  <si>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</si>
  <si>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</si>
  <si>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</si>
  <si>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</si>
  <si>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</si>
  <si>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</si>
  <si>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</si>
  <si>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</si>
  <si>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</si>
  <si>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</si>
  <si>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</si>
  <si>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</si>
  <si>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</si>
  <si>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</si>
  <si>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</si>
  <si>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</si>
  <si>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</si>
  <si>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</si>
  <si>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</si>
  <si>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</si>
  <si>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</si>
  <si>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</si>
  <si>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</si>
  <si>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</si>
  <si>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</si>
  <si>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</si>
  <si>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</si>
  <si>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</si>
  <si>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</si>
  <si>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</si>
  <si>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</si>
  <si>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</si>
  <si>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</si>
  <si>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</si>
  <si>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</si>
  <si>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</si>
  <si>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</si>
  <si>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</si>
  <si>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</si>
  <si>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</si>
  <si>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</si>
  <si>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</si>
  <si>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</si>
  <si>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</si>
  <si>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</si>
  <si>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</si>
  <si>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</si>
  <si>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</si>
  <si>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</si>
  <si>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</si>
  <si>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</si>
  <si>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</si>
  <si>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</si>
  <si>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</si>
  <si>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</si>
  <si>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</si>
  <si>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</si>
  <si>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</si>
  <si>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</si>
  <si>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</si>
  <si>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</si>
  <si>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</si>
  <si>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</si>
  <si>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</si>
  <si>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</si>
  <si>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</si>
  <si>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</si>
  <si>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</si>
  <si>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</si>
  <si>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</si>
  <si>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</si>
  <si>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</si>
  <si>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</si>
  <si>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</si>
  <si>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</si>
  <si>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</si>
  <si>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</si>
  <si>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</si>
  <si>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</si>
  <si>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</si>
  <si>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</si>
  <si>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</si>
  <si>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</si>
  <si>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</si>
  <si>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</si>
  <si>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</si>
  <si>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</si>
  <si>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</si>
  <si>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</si>
  <si>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</si>
  <si>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</si>
  <si>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</si>
  <si>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</si>
  <si>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</si>
  <si>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</si>
  <si>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</si>
  <si>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</si>
  <si>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</si>
  <si>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</si>
  <si>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</si>
  <si>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</si>
  <si>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</si>
  <si>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</si>
  <si>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</si>
  <si>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</si>
  <si>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</si>
  <si>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</si>
  <si>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</si>
  <si>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</si>
  <si>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</si>
  <si>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</si>
  <si>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</si>
  <si>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</si>
  <si>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</si>
  <si>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</si>
  <si>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</si>
  <si>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</si>
  <si>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</si>
  <si>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</si>
  <si>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</si>
  <si>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</si>
  <si>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</si>
  <si>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</si>
  <si>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</si>
  <si>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</si>
  <si>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</si>
  <si>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</si>
  <si>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</si>
  <si>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</si>
  <si>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</si>
  <si>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</si>
  <si>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</si>
  <si>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</si>
  <si>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</si>
  <si>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</si>
  <si>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</si>
  <si>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</si>
  <si>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</si>
  <si>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</si>
  <si>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</si>
  <si>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</si>
  <si>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</si>
  <si>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</si>
  <si>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</si>
  <si>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</si>
  <si>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</si>
  <si>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</si>
  <si>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</si>
  <si>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</si>
  <si>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</si>
  <si>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</si>
  <si>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</si>
  <si>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</si>
  <si>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</si>
  <si>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</si>
  <si>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</si>
  <si>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</si>
  <si>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</si>
  <si>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</si>
  <si>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</si>
  <si>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</si>
  <si>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</si>
  <si>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</si>
  <si>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</si>
  <si>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</si>
  <si>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</si>
  <si>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</si>
  <si>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</si>
  <si>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</si>
  <si>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</si>
  <si>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</si>
  <si>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</si>
  <si>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</si>
  <si>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</si>
  <si>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</si>
  <si>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</si>
  <si>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</si>
  <si>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</si>
  <si>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</si>
  <si>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</si>
  <si>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</si>
  <si>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</si>
  <si>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</si>
  <si>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</si>
  <si>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</si>
  <si>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</si>
  <si>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</si>
  <si>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</si>
  <si>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</si>
  <si>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</si>
  <si>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</si>
  <si>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</si>
  <si>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</si>
  <si>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</si>
  <si>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</si>
  <si>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</si>
  <si>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</si>
  <si>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</si>
  <si>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</si>
  <si>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</si>
  <si>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</si>
  <si>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</si>
  <si>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</si>
  <si>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</si>
  <si>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</si>
  <si>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</si>
  <si>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</si>
  <si>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</si>
  <si>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</si>
  <si>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</si>
  <si>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</si>
  <si>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</si>
  <si>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</si>
  <si>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</si>
  <si>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</si>
  <si>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</si>
  <si>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</si>
  <si>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</si>
  <si>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</si>
  <si>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</si>
  <si>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</si>
  <si>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</si>
  <si>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</si>
  <si>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</si>
  <si>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</si>
  <si>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</si>
  <si>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</si>
  <si>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</si>
  <si>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</si>
  <si>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</si>
  <si>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</si>
  <si>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</si>
  <si>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</si>
  <si>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</si>
  <si>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</si>
  <si>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</si>
  <si>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</si>
  <si>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</si>
  <si>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</si>
  <si>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</si>
  <si>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</si>
  <si>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</si>
  <si>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</si>
  <si>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</si>
  <si>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</si>
  <si>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</si>
  <si>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</si>
  <si>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</si>
  <si>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</si>
  <si>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</si>
  <si>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</si>
  <si>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</si>
  <si>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</si>
  <si>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</si>
  <si>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</si>
  <si>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</si>
  <si>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</si>
  <si>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</si>
  <si>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</si>
  <si>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</si>
  <si>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</si>
  <si>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</si>
  <si>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</si>
  <si>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</si>
  <si>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</si>
  <si>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</si>
  <si>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</si>
  <si>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</si>
  <si>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</si>
  <si>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</si>
  <si>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</si>
  <si>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</si>
  <si>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</si>
  <si>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</si>
  <si>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</si>
  <si>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</si>
  <si>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</si>
  <si>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</si>
  <si>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</si>
  <si>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</si>
  <si>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</si>
  <si>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</si>
  <si>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</si>
  <si>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</si>
  <si>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</si>
  <si>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</si>
  <si>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</si>
  <si>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</si>
  <si>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</si>
  <si>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</si>
  <si>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</si>
  <si>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</si>
  <si>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</si>
  <si>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</si>
  <si>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</si>
  <si>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</si>
  <si>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</si>
  <si>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</si>
  <si>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</si>
  <si>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</si>
  <si>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</si>
  <si>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</si>
  <si>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</si>
  <si>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</si>
  <si>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</si>
  <si>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</si>
  <si>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</si>
  <si>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</si>
  <si>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</si>
  <si>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</si>
  <si>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</si>
  <si>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</si>
  <si>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</si>
  <si>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</si>
  <si>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</si>
  <si>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</si>
  <si>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</si>
  <si>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</si>
  <si>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</si>
  <si>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</si>
  <si>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</si>
  <si>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</si>
  <si>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</si>
  <si>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</si>
  <si>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</si>
  <si>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</si>
  <si>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</si>
  <si>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</si>
  <si>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</si>
  <si>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</si>
  <si>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</si>
  <si>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</si>
  <si>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</si>
  <si>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</si>
  <si>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</si>
  <si>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</si>
  <si>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</si>
  <si>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</si>
  <si>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</si>
  <si>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</si>
  <si>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</si>
  <si>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</si>
  <si>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</si>
  <si>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</si>
  <si>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</si>
  <si>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</si>
  <si>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</si>
  <si>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</si>
  <si>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</si>
  <si>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</si>
  <si>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</si>
  <si>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</si>
  <si>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</si>
  <si>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</si>
  <si>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</si>
  <si>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</si>
  <si>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</si>
  <si>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</si>
  <si>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</si>
  <si>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</si>
  <si>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</si>
  <si>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</si>
  <si>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</si>
  <si>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</si>
  <si>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</si>
  <si>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</si>
  <si>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</si>
  <si>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</si>
  <si>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</si>
  <si>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</si>
  <si>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</si>
  <si>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</si>
  <si>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</si>
  <si>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</si>
  <si>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</si>
  <si>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</si>
  <si>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</si>
  <si>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</si>
  <si>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</si>
  <si>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</si>
  <si>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</si>
  <si>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</si>
  <si>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</si>
  <si>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</si>
  <si>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</si>
  <si>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</si>
  <si>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</si>
  <si>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</si>
  <si>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</si>
  <si>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</si>
  <si>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</si>
  <si>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</si>
  <si>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</si>
  <si>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</si>
  <si>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</si>
  <si>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</si>
  <si>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</si>
  <si>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</si>
  <si>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</si>
  <si>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</si>
  <si>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</si>
  <si>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</si>
  <si>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</si>
  <si>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</si>
  <si>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</si>
  <si>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</si>
  <si>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</si>
  <si>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</si>
  <si>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</si>
  <si>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</si>
  <si>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</si>
  <si>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</si>
  <si>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</si>
  <si>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</si>
  <si>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</si>
  <si>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</si>
  <si>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</si>
  <si>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</si>
  <si>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</si>
  <si>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</si>
  <si>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</si>
  <si>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</si>
  <si>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</si>
  <si>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</si>
  <si>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</si>
  <si>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</si>
  <si>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</si>
  <si>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</si>
  <si>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</si>
  <si>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</si>
  <si>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</si>
  <si>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</si>
  <si>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</si>
  <si>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</si>
  <si>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</si>
  <si>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</si>
  <si>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</si>
  <si>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</si>
  <si>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</si>
  <si>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</si>
  <si>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</si>
  <si>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</si>
  <si>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</si>
  <si>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</si>
  <si>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</si>
  <si>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</si>
  <si>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</si>
  <si>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</si>
  <si>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</si>
  <si>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</si>
  <si>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</si>
  <si>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</si>
  <si>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</si>
  <si>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</si>
  <si>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</si>
  <si>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</si>
  <si>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</si>
  <si>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</si>
  <si>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</si>
  <si>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</si>
  <si>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</si>
  <si>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</si>
  <si>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</si>
  <si>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</si>
  <si>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</si>
  <si>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</si>
  <si>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</si>
  <si>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</si>
  <si>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</si>
  <si>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</si>
  <si>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</si>
  <si>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</si>
  <si>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</si>
  <si>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</si>
  <si>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</si>
  <si>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</si>
  <si>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</si>
  <si>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</si>
  <si>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</si>
  <si>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</si>
  <si>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</si>
  <si>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</si>
  <si>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</si>
  <si>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</si>
  <si>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</si>
  <si>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</si>
  <si>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</si>
  <si>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</si>
  <si>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</si>
  <si>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</si>
  <si>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</si>
  <si>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</si>
  <si>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</si>
  <si>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</si>
  <si>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</si>
  <si>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</si>
  <si>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</si>
  <si>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</si>
  <si>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</si>
  <si>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</si>
  <si>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</si>
  <si>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</si>
  <si>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</si>
  <si>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</si>
  <si>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</si>
  <si>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</si>
  <si>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</si>
  <si>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</si>
  <si>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</si>
  <si>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</si>
  <si>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</si>
  <si>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</si>
  <si>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</si>
  <si>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</si>
  <si>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</si>
  <si>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</si>
  <si>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</si>
  <si>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</si>
  <si>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</si>
  <si>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</si>
  <si>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</si>
  <si>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</si>
  <si>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</si>
  <si>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</si>
  <si>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</si>
  <si>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</si>
  <si>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</si>
  <si>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</si>
  <si>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</si>
  <si>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</si>
  <si>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</si>
  <si>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</si>
  <si>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</si>
  <si>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</si>
  <si>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</si>
  <si>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</si>
  <si>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</si>
  <si>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</si>
  <si>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</si>
  <si>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</si>
  <si>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</si>
  <si>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</si>
  <si>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</si>
  <si>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</si>
  <si>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</si>
  <si>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</si>
  <si>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</si>
  <si>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</si>
  <si>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</si>
  <si>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</si>
  <si>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</si>
  <si>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</si>
  <si>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</si>
  <si>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</si>
  <si>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</si>
  <si>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</si>
  <si>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</si>
  <si>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</si>
  <si>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</si>
  <si>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</si>
  <si>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</si>
  <si>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</si>
  <si>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</si>
  <si>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</si>
  <si>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</si>
  <si>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</si>
  <si>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</si>
  <si>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</si>
  <si>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</si>
  <si>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</si>
  <si>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</si>
  <si>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</si>
  <si>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</si>
  <si>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</si>
  <si>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</si>
  <si>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</si>
  <si>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</si>
  <si>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</si>
  <si>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</si>
  <si>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</si>
  <si>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</si>
  <si>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</si>
  <si>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</si>
  <si>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</si>
  <si>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</si>
  <si>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</si>
  <si>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</si>
  <si>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</si>
  <si>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</si>
  <si>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</si>
  <si>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</si>
  <si>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</si>
  <si>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</si>
  <si>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</si>
  <si>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</si>
  <si>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</si>
  <si>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</si>
  <si>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</si>
  <si>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</si>
  <si>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</si>
  <si>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</si>
  <si>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</si>
  <si>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</si>
  <si>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</si>
  <si>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</si>
  <si>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</si>
  <si>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</si>
  <si>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</si>
  <si>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</si>
  <si>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</si>
  <si>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</si>
  <si>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</si>
  <si>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</si>
  <si>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</si>
  <si>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</si>
  <si>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</si>
  <si>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</si>
  <si>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</si>
  <si>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</si>
  <si>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</si>
  <si>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</si>
  <si>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</si>
  <si>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</si>
  <si>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</si>
  <si>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</si>
  <si>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</si>
  <si>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</si>
  <si>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</si>
  <si>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</si>
  <si>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</si>
  <si>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</si>
  <si>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</si>
  <si>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</si>
  <si>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</si>
  <si>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</si>
  <si>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</si>
  <si>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</si>
  <si>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</si>
  <si>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</si>
  <si>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</si>
  <si>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</si>
  <si>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</si>
  <si>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</si>
  <si>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</si>
  <si>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</si>
  <si>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</si>
  <si>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</si>
  <si>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</si>
  <si>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</si>
  <si>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</si>
  <si>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</si>
  <si>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</si>
  <si>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</si>
  <si>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</si>
  <si>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</si>
  <si>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</si>
  <si>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</si>
  <si>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</si>
  <si>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</si>
  <si>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</si>
  <si>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</si>
  <si>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</si>
  <si>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</si>
  <si>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</si>
  <si>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</si>
  <si>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</si>
  <si>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</si>
  <si>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</si>
  <si>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</si>
  <si>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</si>
  <si>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</si>
  <si>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</si>
  <si>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</si>
  <si>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</si>
  <si>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</si>
  <si>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</si>
  <si>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</si>
  <si>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</si>
  <si>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</si>
  <si>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</si>
  <si>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</si>
  <si>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</si>
  <si>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</si>
  <si>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</si>
  <si>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</si>
  <si>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</si>
  <si>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</si>
  <si>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</si>
  <si>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</si>
  <si>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</si>
  <si>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</si>
  <si>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</si>
  <si>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</si>
  <si>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</si>
  <si>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</si>
  <si>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</si>
  <si>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</si>
  <si>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</si>
  <si>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</si>
  <si>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</si>
  <si>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</si>
  <si>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</si>
  <si>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</si>
  <si>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</si>
  <si>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</si>
  <si>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</si>
  <si>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</si>
  <si>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</si>
  <si>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</si>
  <si>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</si>
  <si>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</si>
  <si>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</si>
  <si>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</si>
  <si>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</si>
  <si>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</si>
  <si>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</si>
  <si>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</si>
  <si>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</si>
  <si>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</si>
  <si>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</si>
  <si>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</si>
  <si>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</si>
  <si>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</si>
  <si>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</si>
  <si>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</si>
  <si>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</si>
  <si>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</si>
  <si>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</si>
  <si>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</si>
  <si>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</si>
  <si>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</si>
  <si>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</si>
  <si>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</si>
  <si>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</si>
  <si>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</si>
  <si>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</si>
  <si>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</si>
  <si>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</si>
  <si>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</si>
  <si>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</si>
  <si>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</si>
  <si>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</si>
  <si>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</si>
  <si>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</si>
  <si>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</si>
  <si>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</si>
  <si>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</si>
  <si>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</si>
  <si>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</si>
  <si>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</si>
  <si>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</si>
  <si>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</si>
  <si>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</si>
  <si>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</si>
  <si>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</si>
  <si>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</si>
  <si>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</si>
  <si>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</si>
  <si>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</si>
  <si>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</si>
  <si>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</si>
  <si>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</si>
  <si>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</si>
  <si>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</si>
  <si>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</si>
  <si>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</si>
  <si>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</si>
  <si>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</si>
  <si>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</si>
  <si>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</si>
  <si>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</si>
  <si>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</si>
  <si>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</si>
  <si>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</si>
  <si>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</si>
  <si>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</si>
  <si>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</si>
  <si>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</si>
  <si>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</si>
  <si>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</si>
  <si>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</si>
  <si>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</si>
  <si>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</si>
  <si>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</si>
  <si>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</si>
  <si>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</si>
  <si>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</si>
  <si>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</si>
  <si>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</si>
  <si>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</si>
  <si>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</si>
  <si>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</si>
  <si>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</si>
  <si>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</si>
  <si>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</si>
  <si>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</si>
  <si>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</si>
  <si>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</si>
  <si>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</si>
  <si>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</si>
  <si>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</si>
  <si>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</si>
  <si>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</si>
  <si>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</si>
  <si>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</si>
  <si>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</si>
  <si>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</si>
  <si>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</si>
  <si>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</si>
  <si>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</si>
  <si>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</si>
  <si>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</si>
  <si>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</si>
  <si>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</si>
  <si>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</si>
  <si>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</si>
  <si>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</si>
  <si>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</si>
  <si>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</si>
  <si>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</si>
  <si>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</si>
  <si>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</si>
  <si>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</si>
  <si>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</si>
  <si>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</si>
  <si>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</si>
  <si>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</si>
  <si>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</si>
  <si>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</si>
  <si>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</si>
  <si>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</si>
  <si>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</si>
  <si>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</si>
  <si>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</si>
  <si>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</si>
  <si>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</si>
  <si>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</si>
  <si>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</si>
  <si>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</si>
  <si>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</si>
  <si>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</si>
  <si>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</si>
  <si>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</si>
  <si>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</si>
  <si>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</si>
  <si>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</si>
  <si>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</si>
  <si>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</si>
  <si>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</si>
  <si>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</si>
  <si>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</si>
  <si>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</si>
  <si>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</si>
  <si>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</si>
  <si>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</si>
  <si>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</si>
  <si>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</si>
  <si>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</si>
  <si>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</si>
  <si>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</si>
  <si>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</si>
  <si>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</si>
  <si>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</si>
  <si>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</si>
  <si>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</si>
  <si>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</si>
  <si>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</si>
  <si>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</si>
  <si>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</si>
  <si>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</si>
  <si>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</si>
  <si>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</si>
  <si>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</si>
  <si>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</si>
  <si>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</si>
  <si>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</si>
  <si>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</si>
  <si>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</si>
  <si>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</si>
  <si>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</si>
  <si>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</si>
  <si>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</si>
  <si>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</si>
  <si>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</si>
  <si>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</si>
  <si>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</si>
  <si>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</si>
  <si>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</si>
  <si>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</si>
  <si>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</si>
  <si>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</si>
  <si>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</si>
  <si>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</si>
  <si>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</si>
  <si>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</si>
  <si>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</si>
  <si>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</si>
  <si>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</si>
  <si>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</si>
  <si>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</si>
  <si>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</si>
  <si>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</si>
  <si>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</si>
  <si>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</si>
  <si>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</si>
  <si>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</si>
  <si>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</si>
  <si>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</si>
  <si>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</si>
  <si>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</si>
  <si>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</si>
  <si>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</si>
  <si>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</si>
  <si>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</si>
  <si>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</si>
  <si>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</si>
  <si>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</si>
  <si>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</si>
  <si>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</si>
  <si>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</si>
  <si>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</si>
  <si>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</si>
  <si>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</si>
  <si>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</si>
  <si>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</si>
  <si>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</si>
  <si>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</si>
  <si>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</si>
  <si>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</si>
  <si>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</si>
  <si>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</si>
  <si>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</si>
  <si>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</si>
  <si>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</si>
  <si>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</si>
  <si>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</si>
  <si>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</si>
  <si>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</si>
  <si>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</si>
  <si>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</si>
  <si>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</si>
  <si>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</si>
  <si>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</si>
  <si>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</si>
  <si>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</si>
  <si>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</si>
  <si>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</si>
  <si>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</si>
  <si>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</si>
  <si>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</si>
  <si>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</si>
  <si>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</si>
  <si>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</si>
  <si>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</si>
  <si>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</si>
  <si>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</si>
  <si>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</si>
  <si>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</si>
  <si>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</si>
  <si>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</si>
  <si>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</si>
  <si>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</si>
  <si>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</si>
  <si>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</si>
  <si>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</si>
  <si>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</si>
  <si>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</si>
  <si>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</si>
  <si>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</si>
  <si>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</si>
  <si>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</si>
  <si>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</si>
  <si>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</si>
  <si>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</si>
  <si>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</si>
  <si>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</si>
  <si>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</si>
  <si>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</si>
  <si>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</si>
  <si>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</si>
  <si>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</si>
  <si>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</si>
  <si>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</si>
  <si>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</si>
  <si>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</si>
  <si>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</si>
  <si>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</si>
  <si>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</si>
  <si>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</si>
  <si>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</si>
  <si>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</si>
  <si>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</si>
  <si>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</si>
  <si>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</si>
  <si>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</si>
  <si>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</si>
  <si>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</si>
  <si>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</si>
  <si>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</si>
  <si>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</si>
  <si>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</si>
  <si>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</si>
  <si>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</si>
  <si>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</si>
  <si>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</si>
  <si>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</si>
  <si>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</si>
  <si>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</si>
  <si>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</si>
  <si>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</si>
  <si>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</si>
  <si>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</si>
  <si>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</si>
  <si>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</si>
  <si>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</si>
  <si>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</si>
  <si>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</si>
  <si>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</si>
  <si>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</si>
  <si>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</si>
  <si>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</si>
  <si>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</si>
  <si>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</si>
  <si>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</si>
  <si>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</si>
  <si>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</si>
  <si>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</si>
  <si>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</si>
  <si>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</si>
  <si>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</si>
  <si>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</si>
  <si>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</si>
  <si>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</si>
  <si>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</si>
  <si>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</si>
  <si>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</si>
  <si>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</si>
  <si>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</si>
  <si>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</si>
  <si>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</si>
  <si>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</si>
  <si>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</si>
  <si>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</si>
  <si>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</si>
  <si>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</si>
  <si>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</si>
  <si>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</si>
  <si>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</si>
  <si>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</si>
  <si>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</si>
  <si>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</si>
  <si>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</si>
  <si>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</si>
  <si>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</si>
  <si>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</si>
  <si>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</si>
  <si>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</si>
  <si>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</si>
  <si>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</si>
  <si>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</si>
  <si>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</si>
  <si>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</si>
  <si>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</si>
  <si>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</si>
  <si>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</si>
  <si>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</si>
  <si>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</si>
  <si>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</si>
  <si>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</si>
  <si>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</si>
  <si>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</si>
  <si>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</si>
  <si>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</si>
  <si>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</si>
  <si>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</si>
  <si>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</si>
  <si>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</si>
  <si>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</si>
  <si>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</si>
  <si>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</si>
  <si>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</si>
  <si>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</si>
  <si>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</si>
  <si>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</si>
  <si>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</si>
  <si>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</si>
  <si>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</si>
  <si>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</si>
  <si>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</si>
  <si>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</si>
  <si>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</si>
  <si>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</si>
  <si>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</si>
  <si>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</si>
  <si>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</si>
  <si>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</si>
  <si>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</si>
  <si>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</si>
  <si>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</si>
  <si>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</si>
  <si>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</si>
  <si>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</si>
  <si>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</si>
  <si>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</si>
  <si>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</si>
  <si>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</si>
  <si>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</si>
  <si>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</si>
  <si>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</si>
  <si>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</si>
  <si>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</si>
  <si>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</si>
  <si>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</si>
  <si>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</si>
  <si>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</si>
  <si>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</si>
  <si>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</si>
  <si>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</si>
  <si>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</si>
  <si>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</si>
  <si>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</si>
  <si>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</si>
  <si>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</si>
  <si>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</si>
  <si>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</si>
  <si>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</si>
  <si>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</si>
  <si>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</si>
  <si>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</si>
  <si>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</si>
  <si>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</si>
  <si>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</si>
  <si>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</si>
  <si>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</si>
  <si>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</si>
  <si>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</si>
  <si>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</si>
  <si>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</si>
  <si>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</si>
  <si>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</si>
  <si>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</si>
  <si>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</si>
  <si>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</si>
  <si>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</si>
  <si>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</si>
  <si>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</si>
  <si>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</si>
  <si>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</si>
  <si>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</si>
  <si>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</si>
  <si>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</si>
  <si>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</si>
  <si>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</si>
  <si>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</si>
  <si>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</si>
  <si>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</si>
  <si>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</si>
  <si>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</si>
  <si>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</si>
  <si>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</si>
  <si>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</si>
  <si>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</si>
  <si>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</si>
  <si>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</si>
  <si>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</si>
  <si>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</si>
  <si>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</si>
  <si>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</si>
  <si>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</si>
  <si>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</si>
  <si>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</si>
  <si>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</si>
  <si>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</si>
  <si>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</si>
  <si>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</si>
  <si>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</si>
  <si>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</si>
  <si>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</si>
  <si>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</si>
  <si>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</si>
  <si>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</si>
  <si>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</si>
  <si>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</si>
  <si>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</si>
  <si>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</si>
  <si>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</si>
  <si>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</si>
  <si>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</si>
  <si>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</si>
  <si>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</si>
  <si>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</si>
  <si>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</si>
  <si>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</si>
  <si>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</si>
  <si>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</si>
  <si>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</si>
  <si>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</si>
  <si>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</si>
  <si>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</si>
  <si>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</si>
  <si>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</si>
  <si>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</si>
  <si>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</si>
  <si>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</si>
  <si>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</si>
  <si>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</si>
  <si>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</si>
  <si>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</si>
  <si>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</si>
  <si>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</si>
  <si>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</si>
  <si>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</si>
  <si>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</si>
  <si>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</si>
  <si>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</si>
  <si>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</si>
  <si>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</si>
  <si>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</si>
  <si>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</si>
  <si>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</si>
  <si>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</si>
  <si>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</si>
  <si>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</si>
  <si>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</si>
  <si>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</si>
  <si>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</si>
  <si>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</si>
  <si>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</si>
  <si>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</si>
  <si>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</si>
  <si>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</si>
  <si>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</si>
  <si>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</si>
  <si>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</si>
  <si>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</si>
  <si>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</si>
  <si>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</si>
  <si>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</si>
  <si>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</si>
  <si>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</si>
  <si>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</si>
  <si>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</si>
  <si>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</si>
  <si>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</si>
  <si>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</si>
  <si>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</si>
  <si>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</si>
  <si>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</si>
  <si>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</si>
  <si>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</si>
  <si>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</si>
  <si>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</si>
  <si>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</si>
  <si>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</si>
  <si>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</si>
  <si>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</si>
  <si>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</si>
  <si>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</si>
  <si>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</si>
  <si>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</si>
  <si>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</si>
  <si>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</si>
  <si>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</si>
  <si>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</si>
  <si>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</si>
  <si>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</si>
  <si>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</si>
  <si>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</si>
  <si>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</si>
  <si>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</si>
  <si>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</si>
  <si>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</si>
  <si>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</si>
  <si>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</si>
  <si>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</si>
  <si>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</si>
  <si>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</si>
  <si>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</si>
  <si>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</si>
  <si>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</si>
  <si>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</si>
  <si>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</si>
  <si>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</si>
  <si>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</si>
  <si>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</si>
  <si>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</si>
  <si>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</si>
  <si>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</si>
  <si>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</si>
  <si>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</si>
  <si>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</si>
  <si>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</si>
  <si>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</si>
  <si>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</si>
  <si>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</si>
  <si>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</si>
  <si>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</si>
  <si>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</si>
  <si>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</si>
  <si>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</si>
  <si>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</si>
  <si>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</si>
  <si>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</si>
  <si>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</si>
  <si>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</si>
  <si>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</si>
  <si>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</si>
  <si>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</si>
  <si>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</si>
  <si>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</si>
  <si>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</si>
  <si>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</si>
  <si>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</si>
  <si>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</si>
  <si>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</si>
  <si>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</si>
  <si>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</si>
  <si>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</si>
  <si>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</si>
  <si>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</si>
  <si>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</si>
  <si>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</si>
  <si>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</si>
  <si>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</si>
  <si>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</si>
  <si>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</si>
  <si>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</si>
  <si>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</si>
  <si>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</si>
  <si>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</si>
  <si>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</si>
  <si>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</si>
  <si>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</si>
  <si>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</si>
  <si>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</si>
  <si>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</si>
  <si>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</si>
  <si>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</si>
  <si>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</si>
  <si>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</si>
  <si>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</si>
  <si>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</si>
  <si>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</si>
  <si>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</si>
  <si>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</si>
  <si>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</si>
  <si>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</si>
  <si>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</si>
  <si>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</si>
  <si>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</si>
  <si>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</si>
  <si>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</si>
  <si>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</si>
  <si>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</si>
  <si>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</si>
  <si>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</si>
  <si>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</si>
  <si>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</si>
  <si>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</si>
  <si>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</si>
  <si>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</si>
  <si>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</si>
  <si>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</si>
  <si>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</si>
  <si>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</si>
  <si>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</si>
  <si>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</si>
  <si>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</si>
  <si>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</si>
  <si>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</si>
  <si>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</si>
  <si>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</si>
  <si>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</si>
  <si>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</si>
  <si>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</si>
  <si>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</si>
  <si>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</si>
  <si>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</si>
  <si>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</si>
  <si>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</si>
  <si>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</si>
  <si>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</si>
  <si>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</si>
  <si>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</si>
  <si>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</si>
  <si>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</si>
  <si>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</si>
  <si>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</si>
  <si>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</si>
  <si>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</si>
  <si>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</si>
  <si>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</si>
  <si>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</si>
  <si>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</si>
  <si>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</si>
  <si>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</si>
  <si>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</si>
  <si>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</si>
  <si>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</si>
  <si>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</si>
  <si>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</si>
  <si>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</si>
  <si>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</si>
  <si>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</si>
  <si>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</si>
  <si>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</si>
  <si>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</si>
  <si>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</si>
  <si>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</si>
  <si>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</si>
  <si>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</si>
  <si>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</si>
  <si>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</si>
  <si>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</si>
  <si>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</si>
  <si>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</si>
  <si>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</si>
  <si>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</si>
  <si>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</si>
  <si>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</si>
  <si>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</si>
  <si>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</si>
  <si>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</si>
  <si>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</si>
  <si>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</si>
  <si>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</si>
  <si>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</si>
  <si>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</si>
  <si>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</si>
  <si>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</si>
  <si>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</si>
  <si>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</si>
  <si>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</si>
  <si>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</si>
  <si>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</si>
  <si>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</si>
  <si>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</si>
  <si>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</si>
  <si>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</si>
  <si>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</si>
  <si>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</si>
  <si>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</si>
  <si>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</si>
  <si>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</si>
  <si>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</si>
  <si>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</si>
  <si>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</si>
  <si>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</si>
  <si>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</si>
  <si>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</si>
  <si>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</si>
  <si>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</si>
  <si>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</si>
  <si>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</si>
  <si>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</si>
  <si>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</si>
  <si>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</si>
  <si>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</si>
  <si>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</si>
  <si>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</si>
  <si>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</si>
  <si>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</si>
  <si>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</si>
  <si>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</si>
  <si>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</si>
  <si>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</si>
  <si>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</si>
  <si>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</si>
  <si>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</si>
  <si>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</si>
  <si>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</si>
  <si>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</si>
  <si>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</si>
  <si>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</si>
  <si>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</si>
  <si>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</si>
  <si>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</si>
  <si>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</si>
  <si>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</si>
  <si>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</si>
  <si>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</si>
  <si>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</si>
  <si>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</si>
  <si>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</si>
  <si>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</si>
  <si>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</si>
  <si>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</si>
  <si>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</si>
  <si>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</si>
  <si>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</si>
  <si>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</si>
  <si>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</si>
  <si>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</si>
  <si>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</si>
  <si>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</si>
  <si>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</si>
  <si>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</si>
  <si>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</si>
  <si>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</si>
  <si>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</si>
  <si>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</si>
  <si>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</si>
  <si>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</si>
  <si>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</si>
  <si>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</si>
  <si>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</si>
  <si>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</si>
  <si>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</si>
  <si>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</si>
  <si>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</si>
  <si>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</si>
  <si>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</si>
  <si>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</si>
  <si>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</si>
  <si>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</si>
  <si>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</si>
  <si>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</si>
  <si>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</si>
  <si>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</si>
  <si>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</si>
  <si>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</si>
  <si>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</si>
  <si>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</si>
  <si>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</si>
  <si>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</si>
  <si>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</si>
  <si>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</si>
  <si>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</si>
  <si>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</si>
  <si>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</si>
  <si>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</si>
  <si>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</si>
  <si>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</si>
  <si>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</si>
  <si>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</si>
  <si>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</si>
  <si>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</si>
  <si>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</si>
  <si>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</si>
  <si>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</si>
  <si>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</si>
  <si>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</si>
  <si>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</si>
  <si>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</si>
  <si>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</si>
  <si>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</si>
  <si>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</si>
  <si>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</si>
  <si>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</si>
  <si>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</si>
  <si>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</si>
  <si>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</si>
  <si>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</si>
  <si>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</si>
  <si>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</si>
  <si>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</si>
  <si>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</si>
  <si>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</si>
  <si>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</si>
  <si>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</si>
  <si>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</si>
  <si>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</si>
  <si>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</si>
  <si>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</si>
  <si>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</si>
  <si>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</si>
  <si>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</si>
  <si>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</si>
  <si>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</si>
  <si>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</si>
  <si>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</si>
  <si>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</si>
  <si>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</si>
  <si>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</si>
  <si>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</si>
  <si>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</si>
  <si>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</si>
  <si>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</si>
  <si>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</si>
  <si>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</si>
  <si>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</si>
  <si>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</si>
  <si>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</si>
  <si>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</si>
  <si>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</si>
  <si>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</si>
  <si>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</si>
  <si>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</si>
  <si>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</si>
  <si>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</si>
  <si>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</si>
  <si>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</si>
  <si>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</si>
  <si>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</si>
  <si>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</si>
  <si>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</si>
  <si>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</si>
  <si>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</si>
  <si>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</si>
  <si>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</si>
  <si>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</si>
  <si>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</si>
  <si>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</si>
  <si>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</si>
  <si>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</si>
  <si>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</si>
  <si>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</si>
  <si>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</si>
  <si>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</si>
  <si>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</si>
  <si>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</si>
  <si>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</si>
  <si>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</si>
  <si>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</si>
  <si>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</si>
  <si>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</si>
  <si>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</si>
  <si>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</si>
  <si>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</si>
  <si>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</si>
  <si>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</si>
  <si>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</si>
  <si>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</si>
  <si>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</si>
  <si>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</si>
  <si>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</si>
  <si>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</si>
  <si>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</si>
  <si>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</si>
  <si>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</si>
  <si>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</si>
  <si>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</si>
  <si>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</si>
  <si>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</si>
  <si>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</si>
  <si>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</si>
  <si>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</si>
  <si>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</si>
  <si>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</si>
  <si>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</si>
  <si>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</si>
  <si>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</si>
  <si>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</si>
  <si>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</si>
  <si>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</si>
  <si>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</si>
  <si>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</si>
  <si>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</si>
  <si>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</si>
  <si>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</si>
  <si>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</si>
  <si>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</si>
  <si>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</si>
  <si>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</si>
  <si>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</si>
  <si>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</si>
  <si>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</si>
  <si>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</si>
  <si>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</si>
  <si>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</si>
  <si>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</si>
  <si>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</si>
  <si>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</si>
  <si>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</si>
  <si>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</si>
  <si>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</si>
  <si>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</si>
  <si>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</si>
  <si>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</si>
  <si>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</si>
  <si>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</si>
  <si>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</si>
  <si>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</si>
  <si>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</si>
  <si>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</si>
  <si>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</si>
  <si>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</si>
  <si>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</si>
  <si>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</si>
  <si>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</si>
  <si>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</si>
  <si>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</si>
  <si>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</si>
  <si>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</si>
  <si>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</si>
  <si>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</si>
  <si>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</si>
  <si>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</si>
  <si>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</si>
  <si>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</si>
  <si>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</si>
  <si>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</si>
  <si>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</si>
  <si>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</si>
  <si>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</si>
  <si>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</si>
  <si>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</si>
  <si>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</si>
  <si>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</si>
  <si>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</si>
  <si>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</si>
  <si>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</si>
  <si>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</si>
  <si>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</si>
  <si>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</si>
  <si>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</si>
  <si>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</si>
  <si>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</si>
  <si>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</si>
  <si>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</si>
  <si>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</si>
  <si>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</si>
  <si>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</si>
  <si>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</si>
  <si>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</si>
  <si>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</si>
  <si>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</si>
  <si>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</si>
  <si>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</si>
  <si>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</si>
  <si>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</si>
  <si>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</si>
  <si>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</si>
  <si>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</si>
  <si>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</si>
  <si>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</si>
  <si>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</si>
  <si>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</si>
  <si>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</si>
  <si>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</si>
  <si>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</si>
  <si>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</si>
  <si>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</si>
  <si>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</si>
  <si>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</si>
  <si>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</si>
  <si>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</si>
  <si>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</si>
  <si>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</si>
  <si>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</si>
  <si>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</si>
  <si>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</si>
  <si>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</si>
  <si>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</si>
  <si>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</si>
  <si>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</si>
  <si>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</si>
  <si>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</si>
  <si>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</si>
  <si>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</si>
  <si>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</si>
  <si>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</si>
  <si>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</si>
  <si>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</si>
  <si>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</si>
  <si>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</si>
  <si>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</si>
  <si>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</si>
  <si>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</si>
  <si>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</si>
  <si>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</si>
  <si>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</si>
  <si>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</si>
  <si>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</si>
  <si>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</si>
  <si>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</si>
  <si>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</si>
  <si>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</si>
  <si>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</si>
  <si>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</si>
  <si>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</si>
  <si>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</si>
  <si>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</si>
  <si>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</si>
  <si>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</si>
  <si>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</si>
  <si>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</si>
  <si>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</si>
  <si>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</si>
  <si>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</si>
  <si>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</si>
  <si>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</si>
  <si>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</si>
  <si>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</si>
  <si>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</si>
  <si>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</si>
  <si>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</si>
  <si>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</si>
  <si>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</si>
  <si>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</si>
  <si>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</si>
  <si>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</si>
  <si>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</si>
  <si>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</si>
  <si>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</si>
  <si>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</si>
  <si>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</si>
  <si>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</si>
  <si>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</si>
  <si>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</si>
  <si>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</si>
  <si>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</si>
  <si>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</si>
  <si>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</si>
  <si>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</si>
  <si>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</si>
  <si>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</si>
  <si>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</si>
  <si>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</si>
  <si>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</si>
  <si>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</si>
  <si>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</si>
  <si>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</si>
  <si>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</si>
  <si>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</si>
  <si>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</si>
  <si>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</si>
  <si>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</si>
  <si>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</si>
  <si>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</si>
  <si>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</si>
  <si>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</si>
  <si>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</si>
  <si>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</si>
  <si>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</si>
  <si>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</si>
  <si>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</si>
  <si>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</si>
  <si>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</si>
  <si>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</si>
  <si>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</si>
  <si>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</si>
  <si>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</si>
  <si>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</si>
  <si>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</si>
  <si>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</si>
  <si>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</si>
  <si>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</si>
  <si>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</si>
  <si>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</si>
  <si>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</si>
  <si>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</si>
  <si>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</si>
  <si>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</si>
  <si>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</si>
  <si>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</si>
  <si>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</si>
  <si>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</si>
  <si>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</si>
  <si>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</si>
  <si>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</si>
  <si>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</si>
  <si>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</si>
  <si>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</si>
  <si>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</si>
  <si>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</si>
  <si>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</si>
  <si>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</si>
  <si>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</si>
  <si>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</si>
  <si>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</si>
  <si>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</si>
  <si>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</si>
  <si>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</si>
  <si>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</si>
  <si>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</si>
  <si>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</si>
  <si>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</si>
  <si>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</si>
  <si>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</si>
  <si>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</si>
  <si>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</si>
  <si>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</si>
  <si>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</si>
  <si>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</si>
  <si>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</si>
  <si>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</si>
  <si>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</si>
  <si>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</si>
  <si>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</si>
  <si>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</si>
  <si>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</si>
  <si>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</si>
  <si>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</si>
  <si>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</si>
  <si>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</si>
  <si>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</si>
  <si>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</si>
  <si>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</si>
  <si>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</si>
  <si>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</si>
  <si>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</si>
  <si>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</si>
  <si>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</si>
  <si>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</si>
  <si>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</si>
  <si>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</si>
  <si>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</si>
  <si>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</si>
  <si>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</si>
  <si>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</si>
  <si>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</si>
  <si>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</si>
  <si>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</si>
  <si>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</si>
  <si>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</si>
  <si>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</si>
  <si>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</si>
  <si>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</si>
  <si>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</si>
  <si>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</si>
  <si>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</si>
  <si>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</si>
  <si>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</si>
  <si>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</si>
  <si>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</si>
  <si>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</si>
  <si>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</si>
  <si>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</si>
  <si>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</si>
  <si>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</si>
  <si>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</si>
  <si>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</si>
  <si>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</si>
  <si>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</si>
  <si>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</si>
  <si>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</si>
  <si>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</si>
  <si>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</si>
  <si>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</si>
  <si>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</si>
  <si>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</si>
  <si>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</si>
  <si>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</si>
  <si>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</si>
  <si>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</si>
  <si>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</si>
  <si>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</si>
  <si>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</si>
  <si>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</si>
  <si>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</si>
  <si>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</si>
  <si>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</si>
  <si>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</si>
  <si>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</si>
  <si>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</si>
  <si>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</si>
  <si>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</si>
  <si>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</si>
  <si>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</si>
  <si>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</si>
  <si>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</si>
  <si>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</si>
  <si>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</si>
  <si>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</si>
  <si>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</si>
  <si>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</si>
  <si>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</si>
  <si>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</si>
  <si>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</si>
  <si>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</si>
  <si>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</si>
  <si>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</si>
  <si>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</si>
  <si>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</si>
  <si>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</si>
  <si>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</si>
  <si>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</si>
  <si>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</si>
  <si>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</si>
  <si>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</si>
  <si>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</si>
  <si>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</si>
  <si>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</si>
  <si>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</si>
  <si>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</si>
  <si>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</si>
  <si>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</si>
  <si>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</si>
  <si>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</si>
  <si>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</si>
  <si>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</si>
  <si>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</si>
  <si>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</si>
  <si>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</si>
  <si>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</si>
  <si>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</si>
  <si>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</si>
  <si>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</si>
  <si>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</si>
  <si>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</si>
  <si>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</si>
  <si>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</si>
  <si>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</si>
  <si>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</si>
  <si>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</si>
  <si>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</si>
  <si>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</si>
  <si>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</si>
  <si>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</si>
  <si>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</si>
  <si>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</si>
  <si>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</si>
  <si>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</si>
  <si>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</si>
  <si>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</si>
  <si>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</si>
  <si>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</si>
  <si>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</si>
  <si>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</si>
  <si>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</si>
  <si>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</si>
  <si>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</si>
  <si>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</si>
  <si>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</si>
  <si>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</si>
  <si>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</si>
  <si>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</si>
  <si>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</si>
  <si>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</si>
  <si>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</si>
  <si>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</si>
  <si>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</si>
  <si>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</si>
  <si>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</si>
  <si>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</si>
  <si>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</si>
  <si>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</si>
  <si>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</si>
  <si>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</si>
  <si>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</si>
  <si>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</si>
  <si>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</si>
  <si>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</si>
  <si>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</si>
  <si>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</si>
  <si>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</si>
  <si>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</si>
  <si>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</si>
  <si>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</si>
  <si>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</si>
  <si>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</si>
  <si>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</si>
  <si>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</si>
  <si>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</si>
  <si>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</si>
  <si>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</si>
  <si>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</si>
  <si>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</si>
  <si>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</si>
  <si>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</si>
  <si>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</si>
  <si>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</si>
  <si>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</si>
  <si>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</si>
  <si>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</si>
  <si>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</si>
  <si>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</si>
  <si>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</si>
  <si>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</si>
  <si>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</si>
  <si>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</si>
  <si>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</si>
  <si>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</si>
  <si>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</si>
  <si>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</si>
  <si>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</si>
  <si>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</si>
  <si>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</si>
  <si>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</si>
  <si>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</si>
  <si>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</si>
  <si>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</si>
  <si>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</si>
  <si>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</si>
  <si>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</si>
  <si>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</si>
  <si>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</si>
  <si>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</si>
  <si>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</si>
  <si>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</si>
  <si>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</si>
  <si>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</si>
  <si>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</si>
  <si>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</si>
  <si>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</si>
  <si>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</si>
  <si>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</si>
  <si>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</si>
  <si>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</si>
  <si>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</si>
  <si>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</si>
  <si>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</si>
  <si>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</si>
  <si>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</si>
  <si>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</si>
  <si>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</si>
  <si>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</si>
  <si>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</si>
  <si>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</si>
  <si>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</si>
  <si>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</si>
  <si>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</si>
  <si>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</si>
  <si>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</si>
  <si>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</si>
  <si>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</si>
  <si>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</si>
  <si>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</si>
  <si>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</si>
  <si>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</si>
  <si>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</si>
  <si>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</si>
  <si>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</si>
  <si>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</si>
  <si>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</si>
  <si>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</si>
  <si>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</si>
  <si>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</si>
  <si>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</si>
  <si>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</si>
  <si>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</si>
  <si>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</si>
  <si>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</si>
  <si>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</si>
  <si>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</si>
  <si>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</si>
  <si>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</si>
  <si>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</si>
  <si>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</si>
  <si>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</si>
  <si>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</si>
  <si>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</si>
  <si>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</si>
  <si>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</si>
  <si>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</si>
  <si>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</si>
  <si>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</si>
  <si>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</si>
  <si>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</si>
  <si>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</si>
  <si>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</si>
  <si>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</si>
  <si>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</si>
  <si>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</si>
  <si>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</si>
  <si>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</si>
  <si>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</si>
  <si>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</si>
  <si>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</si>
  <si>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</si>
  <si>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</si>
  <si>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</si>
  <si>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</si>
  <si>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</si>
  <si>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</si>
  <si>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</si>
  <si>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</si>
  <si>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</si>
  <si>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</si>
  <si>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</si>
  <si>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</si>
  <si>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</si>
  <si>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</si>
  <si>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</si>
  <si>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</si>
  <si>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</si>
  <si>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</si>
  <si>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</si>
  <si>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</si>
  <si>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</si>
  <si>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</si>
  <si>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</si>
  <si>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</si>
  <si>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</si>
  <si>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</si>
  <si>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</si>
  <si>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</si>
  <si>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</si>
  <si>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</si>
  <si>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</si>
  <si>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</si>
  <si>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</si>
  <si>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</si>
  <si>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</si>
  <si>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</si>
  <si>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</si>
  <si>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</si>
  <si>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</si>
  <si>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</si>
  <si>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</si>
  <si>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</si>
  <si>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</si>
  <si>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</si>
  <si>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</si>
  <si>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</si>
  <si>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</si>
  <si>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</si>
  <si>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</si>
  <si>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</si>
  <si>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</si>
  <si>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</si>
  <si>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</si>
  <si>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</si>
  <si>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</si>
  <si>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</si>
  <si>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</si>
  <si>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</si>
  <si>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</si>
  <si>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</si>
  <si>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</si>
  <si>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</si>
  <si>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</si>
  <si>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</si>
  <si>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</si>
  <si>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</si>
  <si>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</si>
  <si>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</si>
  <si>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</si>
  <si>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</si>
  <si>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</si>
  <si>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</si>
  <si>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</si>
  <si>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</si>
  <si>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</si>
  <si>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</si>
  <si>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</si>
  <si>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</si>
  <si>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</si>
  <si>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</si>
  <si>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</si>
  <si>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</si>
  <si>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</si>
  <si>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</si>
  <si>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</si>
  <si>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</si>
  <si>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</si>
  <si>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</si>
  <si>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</si>
  <si>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</si>
  <si>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</si>
  <si>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</si>
  <si>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</si>
  <si>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PRECI-DIP</t>
  </si>
  <si>
    <t>Rue Saint-Henri 11, CH-2800 Delémont</t>
  </si>
  <si>
    <t>Mrs Laura Bartek</t>
  </si>
  <si>
    <t>l.bartek@precidip.com</t>
  </si>
  <si>
    <t>+41 32 421 71 03</t>
  </si>
  <si>
    <t>Mme Nadine Gérard</t>
  </si>
  <si>
    <t>Purchase Manager</t>
  </si>
  <si>
    <t>n.gerard@precidip.com</t>
  </si>
  <si>
    <t>+41 32 421 04 21</t>
  </si>
  <si>
    <t>100%</t>
  </si>
  <si>
    <t>www.precidip.com</t>
  </si>
  <si>
    <t>Conflict-free sourcing requirement is included in our purchasing T&amp;C and part of our standard contract. Compliance is aditionnally assessed during annual supplier assessement and during supplier audits.</t>
  </si>
  <si>
    <t>Mining, recycled and scrap sources</t>
  </si>
  <si>
    <t>A.Greinerstraat 14</t>
  </si>
  <si>
    <t>Shared Operational Function Procurement</t>
  </si>
  <si>
    <t>sustainable.procurement@umicore.com</t>
  </si>
  <si>
    <t>none</t>
  </si>
  <si>
    <t>recycled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</si>
</sst>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Conflit%20mineral\RMI_CMRT_6.22.xlsx" TargetMode="External"/><Relationship Id="rId1" Type="http://schemas.openxmlformats.org/officeDocument/2006/relationships/externalLinkPath" Target="RMI_CMRT_6.2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U:\Conflit%20mineral\CMRT_6.3.xlsx" TargetMode="External"/><Relationship Id="rId1" Type="http://schemas.openxmlformats.org/officeDocument/2006/relationships/externalLinkPath" Target="CMRT_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bartek@precidi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precidip.com/" TargetMode="External"/><Relationship Id="rId4" Type="http://schemas.openxmlformats.org/officeDocument/2006/relationships/hyperlink" Target="mailto:n.gerard@precidi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F58" sqref="F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650000000000006" customHeight="1">
      <c r="A29" s="296"/>
      <c r="B29" s="309"/>
      <c r="C29" s="303"/>
      <c r="D29" s="306"/>
      <c r="E29" s="294"/>
      <c r="F29" s="165" t="s">
        <v>58</v>
      </c>
      <c r="G29" s="25"/>
    </row>
    <row r="30" spans="1:7" ht="62.6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6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EBE5AA3-62C5-4544-B268-5F561721D18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12CB725-2384-43BF-893D-3829C72DA06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tabSelected="1"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PageLayoutView="70" workbookViewId="0">
      <selection activeCell="B20" sqref="B2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45456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15865</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15866</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13949</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185BEDE-B72D-4278-B64C-E221E74F6F7B}"/>
    <hyperlink ref="D20" r:id="rId4" xr:uid="{B3D6F349-AD59-424E-BD41-A0DABA67ABD7}"/>
    <hyperlink ref="G77" r:id="rId5" xr:uid="{5D7E9332-2275-41D4-87E6-B01893CCF4B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30" sqref="D30"/>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4.95" customHeight="1">
      <c r="A5" s="262" t="s">
        <v>701</v>
      </c>
      <c r="B5" s="182" t="s">
        <v>1119</v>
      </c>
      <c r="C5" s="186" t="s">
        <v>2288</v>
      </c>
      <c r="D5" s="230"/>
      <c r="E5" s="182" t="s">
        <v>1088</v>
      </c>
      <c r="F5" s="182" t="s">
        <v>701</v>
      </c>
      <c r="G5" s="182" t="s">
        <v>13217</v>
      </c>
      <c r="H5" s="183">
        <v>0</v>
      </c>
      <c r="I5" s="184" t="s">
        <v>1614</v>
      </c>
      <c r="J5" s="184" t="s">
        <v>1615</v>
      </c>
      <c r="K5" s="224"/>
      <c r="L5" s="224"/>
      <c r="M5" s="224"/>
      <c r="N5" s="224" t="s">
        <v>15867</v>
      </c>
      <c r="O5" s="224" t="s">
        <v>15867</v>
      </c>
      <c r="P5" s="185" t="s">
        <v>485</v>
      </c>
      <c r="Q5" s="225"/>
      <c r="R5" s="182" t="s">
        <v>2288</v>
      </c>
      <c r="S5" s="181" t="str">
        <f ca="1">IF(B5="","",IF(ISERROR(MATCH($E5,CL,0)),"Unknown",INDIRECT("'C'!$A$"&amp;MATCH($E5,CL,0)+1)))</f>
        <v>CH</v>
      </c>
      <c r="T5" s="181" t="str">
        <f ca="1">IF(B5="","",IF(ISERROR(MATCH($J5,[1]SorP!$B$1:$B$6230,0)),"",INDIRECT("'SorP'!$A$"&amp;MATCH($J5,[1]SorP!$B$1:$B$6230,0))))</f>
        <v>CH-NE</v>
      </c>
      <c r="U5" s="201"/>
      <c r="V5" s="226">
        <f>IF(C5="",NA(),IF(OR(C5="Smelter not listed",C5="Smelter not yet identified"),MATCH($B5&amp;$D5,'[1]Smelter Look-up'!$J:$J,0),MATCH($B5&amp;$C5,'[1]Smelter Look-up'!$J:$J,0)))</f>
        <v>176</v>
      </c>
      <c r="X5" s="227">
        <f t="shared" ref="X5:X29" si="0">IF(AND(C5="Smelter not listed",OR(LEN(D5)=0,LEN(E5)=0)),1,0)</f>
        <v>0</v>
      </c>
      <c r="AB5" s="228" t="str">
        <f t="shared" ref="AB5:AB29" si="1">B5&amp;C5</f>
        <v>GoldMetalor Technologies S.A.</v>
      </c>
    </row>
    <row r="6" spans="1:34" s="227" customFormat="1" ht="24.95" customHeight="1">
      <c r="A6" s="262" t="s">
        <v>699</v>
      </c>
      <c r="B6" s="182" t="s">
        <v>1119</v>
      </c>
      <c r="C6" s="186" t="s">
        <v>2134</v>
      </c>
      <c r="D6" s="230"/>
      <c r="E6" s="182" t="s">
        <v>1090</v>
      </c>
      <c r="F6" s="182" t="s">
        <v>699</v>
      </c>
      <c r="G6" s="182" t="s">
        <v>13217</v>
      </c>
      <c r="H6" s="183">
        <v>0</v>
      </c>
      <c r="I6" s="184" t="s">
        <v>1613</v>
      </c>
      <c r="J6" s="184" t="s">
        <v>15779</v>
      </c>
      <c r="K6" s="224"/>
      <c r="L6" s="224"/>
      <c r="M6" s="224"/>
      <c r="N6" s="224" t="s">
        <v>15867</v>
      </c>
      <c r="O6" s="224" t="s">
        <v>15867</v>
      </c>
      <c r="P6" s="185" t="s">
        <v>485</v>
      </c>
      <c r="Q6" s="225"/>
      <c r="R6" s="182" t="s">
        <v>2134</v>
      </c>
      <c r="S6" s="181" t="str">
        <f t="shared" ref="S6:S12" ca="1" si="2">IF(B6="","",IF(ISERROR(MATCH($E6,CL,0)),"Unknown",INDIRECT("'C'!$A$"&amp;MATCH($E6,CL,0)+1)))</f>
        <v>CN</v>
      </c>
      <c r="T6" s="181" t="str">
        <f ca="1">IF(B6="","",IF(ISERROR(MATCH($J6,[1]SorP!$B$1:$B$6230,0)),"",INDIRECT("'SorP'!$A$"&amp;MATCH($J6,[1]SorP!$B$1:$B$6230,0))))</f>
        <v/>
      </c>
      <c r="U6" s="201"/>
      <c r="V6" s="226">
        <f>IF(C6="",NA(),IF(OR(C6="Smelter not listed",C6="Smelter not yet identified"),MATCH($B6&amp;$D6,'[1]Smelter Look-up'!$J:$J,0),MATCH($B6&amp;$C6,'[1]Smelter Look-up'!$J:$J,0)))</f>
        <v>173</v>
      </c>
      <c r="X6" s="227">
        <f t="shared" si="0"/>
        <v>0</v>
      </c>
      <c r="AB6" s="228" t="str">
        <f t="shared" si="1"/>
        <v>GoldMetalor Technologies (Hong Kong) Ltd.</v>
      </c>
    </row>
    <row r="7" spans="1:34" s="227" customFormat="1" ht="24.95" customHeight="1">
      <c r="A7" s="262" t="s">
        <v>700</v>
      </c>
      <c r="B7" s="182" t="s">
        <v>1119</v>
      </c>
      <c r="C7" s="186" t="s">
        <v>2135</v>
      </c>
      <c r="D7" s="230"/>
      <c r="E7" s="182" t="s">
        <v>876</v>
      </c>
      <c r="F7" s="182" t="s">
        <v>700</v>
      </c>
      <c r="G7" s="182" t="s">
        <v>13217</v>
      </c>
      <c r="H7" s="183">
        <v>0</v>
      </c>
      <c r="I7" s="184" t="s">
        <v>12701</v>
      </c>
      <c r="J7" s="184" t="s">
        <v>10273</v>
      </c>
      <c r="K7" s="224"/>
      <c r="L7" s="224"/>
      <c r="M7" s="224"/>
      <c r="N7" s="224" t="s">
        <v>15867</v>
      </c>
      <c r="O7" s="224" t="s">
        <v>15867</v>
      </c>
      <c r="P7" s="185" t="s">
        <v>485</v>
      </c>
      <c r="Q7" s="225"/>
      <c r="R7" s="182" t="s">
        <v>2135</v>
      </c>
      <c r="S7" s="181" t="str">
        <f t="shared" ca="1" si="2"/>
        <v>SG</v>
      </c>
      <c r="T7" s="181" t="str">
        <f ca="1">IF(B7="","",IF(ISERROR(MATCH($J7,[1]SorP!$B$1:$B$6230,0)),"",INDIRECT("'SorP'!$A$"&amp;MATCH($J7,[1]SorP!$B$1:$B$6230,0))))</f>
        <v>SD-GK</v>
      </c>
      <c r="U7" s="201"/>
      <c r="V7" s="226">
        <f>IF(C7="",NA(),IF(OR(C7="Smelter not listed",C7="Smelter not yet identified"),MATCH($B7&amp;$D7,'[1]Smelter Look-up'!$J:$J,0),MATCH($B7&amp;$C7,'[1]Smelter Look-up'!$J:$J,0)))</f>
        <v>174</v>
      </c>
      <c r="X7" s="227">
        <f t="shared" si="0"/>
        <v>0</v>
      </c>
      <c r="AB7" s="228" t="str">
        <f t="shared" si="1"/>
        <v>GoldMetalor Technologies (Singapore) Pte., Ltd.</v>
      </c>
    </row>
    <row r="8" spans="1:34" s="227" customFormat="1" ht="24.95" customHeight="1">
      <c r="A8" s="262" t="s">
        <v>1612</v>
      </c>
      <c r="B8" s="182" t="s">
        <v>1119</v>
      </c>
      <c r="C8" s="186" t="s">
        <v>1611</v>
      </c>
      <c r="D8" s="230"/>
      <c r="E8" s="182" t="s">
        <v>1090</v>
      </c>
      <c r="F8" s="182" t="s">
        <v>1612</v>
      </c>
      <c r="G8" s="182" t="s">
        <v>13217</v>
      </c>
      <c r="H8" s="183">
        <v>0</v>
      </c>
      <c r="I8" s="184" t="s">
        <v>2495</v>
      </c>
      <c r="J8" s="184" t="s">
        <v>13609</v>
      </c>
      <c r="K8" s="224"/>
      <c r="L8" s="224"/>
      <c r="M8" s="224"/>
      <c r="N8" s="224" t="s">
        <v>15867</v>
      </c>
      <c r="O8" s="224" t="s">
        <v>15867</v>
      </c>
      <c r="P8" s="185" t="s">
        <v>485</v>
      </c>
      <c r="Q8" s="225"/>
      <c r="R8" s="182" t="s">
        <v>1611</v>
      </c>
      <c r="S8" s="181" t="str">
        <f t="shared" ca="1" si="2"/>
        <v>CN</v>
      </c>
      <c r="T8" s="181" t="str">
        <f ca="1">IF(B8="","",IF(ISERROR(MATCH($J8,[1]SorP!$B$1:$B$6230,0)),"",INDIRECT("'SorP'!$A$"&amp;MATCH($J8,[1]SorP!$B$1:$B$6230,0))))</f>
        <v>CN-JS</v>
      </c>
      <c r="U8" s="201"/>
      <c r="V8" s="226">
        <f>IF(C8="",NA(),IF(OR(C8="Smelter not listed",C8="Smelter not yet identified"),MATCH($B8&amp;$D8,'[1]Smelter Look-up'!$J:$J,0),MATCH($B8&amp;$C8,'[1]Smelter Look-up'!$J:$J,0)))</f>
        <v>175</v>
      </c>
      <c r="X8" s="227">
        <f t="shared" si="0"/>
        <v>0</v>
      </c>
      <c r="AB8" s="228" t="str">
        <f t="shared" si="1"/>
        <v>GoldMetalor Technologies (Suzhou) Ltd.</v>
      </c>
    </row>
    <row r="9" spans="1:34" s="227" customFormat="1" ht="24.95" customHeight="1">
      <c r="A9" s="262" t="s">
        <v>702</v>
      </c>
      <c r="B9" s="182" t="s">
        <v>1119</v>
      </c>
      <c r="C9" s="186" t="s">
        <v>1217</v>
      </c>
      <c r="D9" s="230"/>
      <c r="E9" s="182" t="s">
        <v>2415</v>
      </c>
      <c r="F9" s="182" t="s">
        <v>702</v>
      </c>
      <c r="G9" s="182" t="s">
        <v>13217</v>
      </c>
      <c r="H9" s="183">
        <v>0</v>
      </c>
      <c r="I9" s="184" t="s">
        <v>1616</v>
      </c>
      <c r="J9" s="184" t="s">
        <v>1617</v>
      </c>
      <c r="K9" s="224"/>
      <c r="L9" s="224"/>
      <c r="M9" s="224"/>
      <c r="N9" s="224" t="s">
        <v>15867</v>
      </c>
      <c r="O9" s="224" t="s">
        <v>15867</v>
      </c>
      <c r="P9" s="185" t="s">
        <v>485</v>
      </c>
      <c r="Q9" s="225"/>
      <c r="R9" s="182" t="s">
        <v>1217</v>
      </c>
      <c r="S9" s="181" t="str">
        <f t="shared" ca="1" si="2"/>
        <v>US</v>
      </c>
      <c r="T9" s="181" t="str">
        <f ca="1">IF(B9="","",IF(ISERROR(MATCH($J9,[1]SorP!$B$1:$B$6230,0)),"",INDIRECT("'SorP'!$A$"&amp;MATCH($J9,[1]SorP!$B$1:$B$6230,0))))</f>
        <v>UG-418</v>
      </c>
      <c r="U9" s="201"/>
      <c r="V9" s="226">
        <f>IF(C9="",NA(),IF(OR(C9="Smelter not listed",C9="Smelter not yet identified"),MATCH($B9&amp;$D9,'[1]Smelter Look-up'!$J:$J,0),MATCH($B9&amp;$C9,'[1]Smelter Look-up'!$J:$J,0)))</f>
        <v>177</v>
      </c>
      <c r="X9" s="227">
        <f t="shared" si="0"/>
        <v>0</v>
      </c>
      <c r="AB9" s="228" t="str">
        <f t="shared" si="1"/>
        <v>GoldMetalor USA Refining Corporation</v>
      </c>
    </row>
    <row r="10" spans="1:34" s="227" customFormat="1" ht="24.95" customHeight="1">
      <c r="A10" s="262" t="s">
        <v>732</v>
      </c>
      <c r="B10" s="182" t="s">
        <v>1119</v>
      </c>
      <c r="C10" s="186" t="s">
        <v>2505</v>
      </c>
      <c r="D10" s="230" t="s">
        <v>2314</v>
      </c>
      <c r="E10" s="182" t="s">
        <v>1085</v>
      </c>
      <c r="F10" s="182" t="s">
        <v>732</v>
      </c>
      <c r="G10" s="182" t="s">
        <v>13217</v>
      </c>
      <c r="H10" s="183" t="s">
        <v>15868</v>
      </c>
      <c r="I10" s="184" t="s">
        <v>1667</v>
      </c>
      <c r="J10" s="184" t="s">
        <v>3135</v>
      </c>
      <c r="K10" s="224" t="s">
        <v>15869</v>
      </c>
      <c r="L10" s="224" t="s">
        <v>15870</v>
      </c>
      <c r="M10" s="224" t="s">
        <v>15871</v>
      </c>
      <c r="N10" s="224" t="s">
        <v>15872</v>
      </c>
      <c r="O10" s="224" t="s">
        <v>15872</v>
      </c>
      <c r="P10" s="185" t="s">
        <v>484</v>
      </c>
      <c r="Q10" s="225" t="s">
        <v>15871</v>
      </c>
      <c r="R10" s="182"/>
      <c r="S10" s="181"/>
      <c r="T10" s="181"/>
      <c r="U10" s="201"/>
      <c r="V10" s="226"/>
      <c r="AB10" s="228"/>
    </row>
    <row r="11" spans="1:34" s="227" customFormat="1" ht="24.95" customHeight="1">
      <c r="A11" s="262" t="s">
        <v>673</v>
      </c>
      <c r="B11" s="182" t="s">
        <v>1119</v>
      </c>
      <c r="C11" s="186" t="s">
        <v>2483</v>
      </c>
      <c r="D11" s="230"/>
      <c r="E11" s="182" t="s">
        <v>1090</v>
      </c>
      <c r="F11" s="182" t="s">
        <v>673</v>
      </c>
      <c r="G11" s="182" t="s">
        <v>13217</v>
      </c>
      <c r="H11" s="183">
        <v>0</v>
      </c>
      <c r="I11" s="184" t="s">
        <v>1581</v>
      </c>
      <c r="J11" s="184" t="s">
        <v>15779</v>
      </c>
      <c r="K11" s="224"/>
      <c r="L11" s="224"/>
      <c r="M11" s="224"/>
      <c r="N11" s="224"/>
      <c r="O11" s="224"/>
      <c r="P11" s="185"/>
      <c r="Q11" s="225"/>
      <c r="R11" s="182" t="s">
        <v>2483</v>
      </c>
      <c r="S11" s="181" t="str">
        <f t="shared" ca="1" si="2"/>
        <v>CN</v>
      </c>
      <c r="T11" s="181" t="str">
        <f ca="1">IF(B11="","",IF(ISERROR(MATCH($J11,[1]SorP!$B$1:$B$6230,0)),"",INDIRECT("'SorP'!$A$"&amp;MATCH($J11,[1]SorP!$B$1:$B$6230,0))))</f>
        <v/>
      </c>
      <c r="U11" s="201"/>
      <c r="V11" s="226">
        <f>IF(C11="",NA(),IF(OR(C11="Smelter not listed",C11="Smelter not yet identified"),MATCH($B11&amp;$D11,'[1]Smelter Look-up'!$J:$J,0),MATCH($B11&amp;$C11,'[1]Smelter Look-up'!$J:$J,0)))</f>
        <v>108</v>
      </c>
      <c r="X11" s="227">
        <f t="shared" si="0"/>
        <v>0</v>
      </c>
      <c r="AB11" s="228" t="str">
        <f t="shared" si="1"/>
        <v>GoldHeraeus Metals Hong Kong Ltd.</v>
      </c>
    </row>
    <row r="12" spans="1:34" s="227" customFormat="1" ht="24.95" customHeight="1">
      <c r="A12" s="262" t="s">
        <v>650</v>
      </c>
      <c r="B12" s="182" t="s">
        <v>1119</v>
      </c>
      <c r="C12" s="186" t="s">
        <v>2267</v>
      </c>
      <c r="D12" s="230"/>
      <c r="E12" s="182" t="s">
        <v>1088</v>
      </c>
      <c r="F12" s="182" t="s">
        <v>650</v>
      </c>
      <c r="G12" s="182" t="s">
        <v>13217</v>
      </c>
      <c r="H12" s="183">
        <v>0</v>
      </c>
      <c r="I12" s="184" t="s">
        <v>1541</v>
      </c>
      <c r="J12" s="184" t="s">
        <v>1542</v>
      </c>
      <c r="K12" s="224"/>
      <c r="L12" s="224"/>
      <c r="M12" s="224"/>
      <c r="N12" s="224"/>
      <c r="O12" s="224"/>
      <c r="P12" s="185"/>
      <c r="Q12" s="225"/>
      <c r="R12" s="182" t="s">
        <v>2267</v>
      </c>
      <c r="S12" s="181" t="str">
        <f t="shared" ca="1" si="2"/>
        <v>CH</v>
      </c>
      <c r="T12" s="181" t="str">
        <f ca="1">IF(B12="","",IF(ISERROR(MATCH($J12,[1]SorP!$B$1:$B$6230,0)),"",INDIRECT("'SorP'!$A$"&amp;MATCH($J12,[1]SorP!$B$1:$B$6230,0))))</f>
        <v>CH-TI</v>
      </c>
      <c r="U12" s="201"/>
      <c r="V12" s="226">
        <f>IF(C12="",NA(),IF(OR(C12="Smelter not listed",C12="Smelter not yet identified"),MATCH($B12&amp;$D12,'[1]Smelter Look-up'!$J:$J,0),MATCH($B12&amp;$C12,'[1]Smelter Look-up'!$J:$J,0)))</f>
        <v>28</v>
      </c>
      <c r="X12" s="227">
        <f t="shared" si="0"/>
        <v>0</v>
      </c>
      <c r="AB12" s="228" t="str">
        <f t="shared" si="1"/>
        <v>GoldArgor-Heraeus S.A.</v>
      </c>
    </row>
    <row r="13" spans="1:34" s="227" customFormat="1" ht="24.95" customHeight="1">
      <c r="A13" s="262" t="s">
        <v>726</v>
      </c>
      <c r="B13" s="182" t="s">
        <v>1119</v>
      </c>
      <c r="C13" s="186" t="s">
        <v>1221</v>
      </c>
      <c r="D13" s="230"/>
      <c r="E13" s="182" t="s">
        <v>1098</v>
      </c>
      <c r="F13" s="182" t="s">
        <v>726</v>
      </c>
      <c r="G13" s="182" t="s">
        <v>13217</v>
      </c>
      <c r="H13" s="183">
        <v>0</v>
      </c>
      <c r="I13" s="184" t="s">
        <v>1655</v>
      </c>
      <c r="J13" s="184" t="s">
        <v>1656</v>
      </c>
      <c r="K13" s="224"/>
      <c r="L13" s="224"/>
      <c r="M13" s="224"/>
      <c r="N13" s="224"/>
      <c r="O13" s="224"/>
      <c r="P13" s="185"/>
      <c r="Q13" s="225"/>
      <c r="R13" s="182" t="s">
        <v>1221</v>
      </c>
      <c r="S13" s="181" t="str">
        <f t="shared" ref="S13:S25" ca="1" si="3">IF(B13="","",IF(ISERROR(MATCH($E13,CL,0)),"Unknown",INDIRECT("'C'!$A$"&amp;MATCH($E13,CL,0)+1)))</f>
        <v>JP</v>
      </c>
      <c r="T13" s="181" t="str">
        <f ca="1">IF(B13="","",IF(ISERROR(MATCH($J13,[1]SorP!$B$1:$B$6230,0)),"",INDIRECT("'SorP'!$A$"&amp;MATCH($J13,[1]SorP!$B$1:$B$6230,0))))</f>
        <v>IT-BA</v>
      </c>
      <c r="U13" s="201"/>
      <c r="V13" s="226">
        <f>IF(C13="",NA(),IF(OR(C13="Smelter not listed",C13="Smelter not yet identified"),MATCH($B13&amp;$D13,'[1]Smelter Look-up'!$J:$J,0),MATCH($B13&amp;$C13,'[1]Smelter Look-up'!$J:$J,0)))</f>
        <v>278</v>
      </c>
      <c r="X13" s="227">
        <f t="shared" si="0"/>
        <v>0</v>
      </c>
      <c r="AB13" s="228" t="str">
        <f t="shared" si="1"/>
        <v>GoldTanaka Kikinzoku Kogyo K.K.</v>
      </c>
    </row>
    <row r="14" spans="1:34" s="227" customFormat="1" ht="24.95" customHeight="1">
      <c r="A14" s="262" t="s">
        <v>775</v>
      </c>
      <c r="B14" s="182" t="s">
        <v>1120</v>
      </c>
      <c r="C14" s="186" t="s">
        <v>2141</v>
      </c>
      <c r="D14" s="230"/>
      <c r="E14" s="182" t="s">
        <v>1095</v>
      </c>
      <c r="F14" s="182" t="s">
        <v>775</v>
      </c>
      <c r="G14" s="182" t="s">
        <v>13217</v>
      </c>
      <c r="H14" s="183">
        <v>0</v>
      </c>
      <c r="I14" s="184" t="s">
        <v>1753</v>
      </c>
      <c r="J14" s="184" t="s">
        <v>12830</v>
      </c>
      <c r="K14" s="224"/>
      <c r="L14" s="224"/>
      <c r="M14" s="224"/>
      <c r="N14" s="224"/>
      <c r="O14" s="224"/>
      <c r="P14" s="185"/>
      <c r="Q14" s="225"/>
      <c r="R14" s="182" t="s">
        <v>2141</v>
      </c>
      <c r="S14" s="181" t="str">
        <f t="shared" ca="1" si="3"/>
        <v>ID</v>
      </c>
      <c r="T14" s="181" t="str">
        <f ca="1">IF(B14="","",IF(ISERROR(MATCH($J14,[1]SorP!$B$1:$B$6230,0)),"",INDIRECT("'SorP'!$A$"&amp;MATCH($J14,[1]SorP!$B$1:$B$6230,0))))</f>
        <v>HT-SD</v>
      </c>
      <c r="U14" s="201"/>
      <c r="V14" s="226">
        <f>IF(C14="",NA(),IF(OR(C14="Smelter not listed",C14="Smelter not yet identified"),MATCH($B14&amp;$D14,'[1]Smelter Look-up'!$J:$J,0),MATCH($B14&amp;$C14,'[1]Smelter Look-up'!$J:$J,0)))</f>
        <v>502</v>
      </c>
      <c r="X14" s="227">
        <f t="shared" si="0"/>
        <v>0</v>
      </c>
      <c r="AB14" s="228" t="str">
        <f t="shared" si="1"/>
        <v>TinPT Refined Bangka Tin</v>
      </c>
    </row>
    <row r="15" spans="1:34" s="227" customFormat="1" ht="24.95" customHeight="1">
      <c r="A15" s="262" t="s">
        <v>772</v>
      </c>
      <c r="B15" s="182" t="s">
        <v>1120</v>
      </c>
      <c r="C15" s="186" t="s">
        <v>13780</v>
      </c>
      <c r="D15" s="230"/>
      <c r="E15" s="182" t="s">
        <v>2413</v>
      </c>
      <c r="F15" s="182" t="s">
        <v>772</v>
      </c>
      <c r="G15" s="182" t="s">
        <v>13217</v>
      </c>
      <c r="H15" s="183">
        <v>0</v>
      </c>
      <c r="I15" s="184" t="s">
        <v>1755</v>
      </c>
      <c r="J15" s="184" t="s">
        <v>1755</v>
      </c>
      <c r="K15" s="224"/>
      <c r="L15" s="224"/>
      <c r="M15" s="224"/>
      <c r="N15" s="224"/>
      <c r="O15" s="224"/>
      <c r="P15" s="185"/>
      <c r="Q15" s="225"/>
      <c r="R15" s="182" t="s">
        <v>13780</v>
      </c>
      <c r="S15" s="181" t="str">
        <f t="shared" ca="1" si="3"/>
        <v>BO</v>
      </c>
      <c r="T15" s="181" t="str">
        <f ca="1">IF(B15="","",IF(ISERROR(MATCH($J15,[1]SorP!$B$1:$B$6230,0)),"",INDIRECT("'SorP'!$A$"&amp;MATCH($J15,[1]SorP!$B$1:$B$6230,0))))</f>
        <v>BO-O</v>
      </c>
      <c r="U15" s="201"/>
      <c r="V15" s="226">
        <f>IF(C15="",NA(),IF(OR(C15="Smelter not listed",C15="Smelter not yet identified"),MATCH($B15&amp;$D15,'[1]Smelter Look-up'!$J:$J,0),MATCH($B15&amp;$C15,'[1]Smelter Look-up'!$J:$J,0)))</f>
        <v>479</v>
      </c>
      <c r="X15" s="227">
        <f t="shared" si="0"/>
        <v>0</v>
      </c>
      <c r="AB15" s="228" t="str">
        <f t="shared" si="1"/>
        <v>TinOperaciones Metalurgicas S.A.</v>
      </c>
    </row>
    <row r="16" spans="1:34" s="227" customFormat="1" ht="24.95" customHeight="1">
      <c r="A16" s="262" t="s">
        <v>1801</v>
      </c>
      <c r="B16" s="182" t="s">
        <v>1120</v>
      </c>
      <c r="C16" s="186" t="s">
        <v>12910</v>
      </c>
      <c r="D16" s="230"/>
      <c r="E16" s="182" t="s">
        <v>1085</v>
      </c>
      <c r="F16" s="182" t="s">
        <v>1801</v>
      </c>
      <c r="G16" s="182" t="s">
        <v>13217</v>
      </c>
      <c r="H16" s="183">
        <v>0</v>
      </c>
      <c r="I16" s="184" t="s">
        <v>1802</v>
      </c>
      <c r="J16" s="184" t="s">
        <v>3135</v>
      </c>
      <c r="K16" s="224"/>
      <c r="L16" s="224"/>
      <c r="M16" s="224"/>
      <c r="N16" s="224"/>
      <c r="O16" s="224"/>
      <c r="P16" s="185"/>
      <c r="Q16" s="225"/>
      <c r="R16" s="182" t="s">
        <v>12910</v>
      </c>
      <c r="S16" s="181" t="str">
        <f t="shared" ca="1" si="3"/>
        <v>BE</v>
      </c>
      <c r="T16" s="181" t="str">
        <f ca="1">IF(B16="","",IF(ISERROR(MATCH($J16,[1]SorP!$B$1:$B$6230,0)),"",INDIRECT("'SorP'!$A$"&amp;MATCH($J16,[1]SorP!$B$1:$B$6230,0))))</f>
        <v>BE-VAN</v>
      </c>
      <c r="U16" s="201"/>
      <c r="V16" s="226">
        <f>IF(C16="",NA(),IF(OR(C16="Smelter not listed",C16="Smelter not yet identified"),MATCH($B16&amp;$D16,'[1]Smelter Look-up'!$J:$J,0),MATCH($B16&amp;$C16,'[1]Smelter Look-up'!$J:$J,0)))</f>
        <v>462</v>
      </c>
      <c r="X16" s="227">
        <f t="shared" si="0"/>
        <v>0</v>
      </c>
      <c r="AB16" s="228" t="str">
        <f t="shared" si="1"/>
        <v>TinMetallo Belgium N.V.</v>
      </c>
    </row>
    <row r="17" spans="1:28" s="227" customFormat="1" ht="24.95" customHeight="1">
      <c r="A17" s="262" t="s">
        <v>768</v>
      </c>
      <c r="B17" s="182" t="s">
        <v>1120</v>
      </c>
      <c r="C17" s="186" t="s">
        <v>1024</v>
      </c>
      <c r="D17" s="230"/>
      <c r="E17" s="182" t="s">
        <v>870</v>
      </c>
      <c r="F17" s="182" t="s">
        <v>768</v>
      </c>
      <c r="G17" s="182" t="s">
        <v>13217</v>
      </c>
      <c r="H17" s="183">
        <v>0</v>
      </c>
      <c r="I17" s="184" t="s">
        <v>1771</v>
      </c>
      <c r="J17" s="184" t="s">
        <v>9093</v>
      </c>
      <c r="K17" s="224"/>
      <c r="L17" s="224"/>
      <c r="M17" s="224"/>
      <c r="N17" s="224"/>
      <c r="O17" s="224"/>
      <c r="P17" s="185"/>
      <c r="Q17" s="225"/>
      <c r="R17" s="182" t="s">
        <v>1024</v>
      </c>
      <c r="S17" s="181" t="str">
        <f t="shared" ca="1" si="3"/>
        <v>PE</v>
      </c>
      <c r="T17" s="181" t="str">
        <f ca="1">IF(B17="","",IF(ISERROR(MATCH($J17,[1]SorP!$B$1:$B$6230,0)),"",INDIRECT("'SorP'!$A$"&amp;MATCH($J17,[1]SorP!$B$1:$B$6230,0))))</f>
        <v>OM-MU</v>
      </c>
      <c r="U17" s="201"/>
      <c r="V17" s="226">
        <f>IF(C17="",NA(),IF(OR(C17="Smelter not listed",C17="Smelter not yet identified"),MATCH($B17&amp;$D17,'[1]Smelter Look-up'!$J:$J,0),MATCH($B17&amp;$C17,'[1]Smelter Look-up'!$J:$J,0)))</f>
        <v>468</v>
      </c>
      <c r="X17" s="227">
        <f t="shared" si="0"/>
        <v>0</v>
      </c>
      <c r="AB17" s="228" t="str">
        <f t="shared" si="1"/>
        <v>TinMinsur</v>
      </c>
    </row>
    <row r="18" spans="1:28" s="227" customFormat="1" ht="24.95" customHeight="1">
      <c r="A18" s="181" t="s">
        <v>794</v>
      </c>
      <c r="B18" s="182" t="s">
        <v>1120</v>
      </c>
      <c r="C18" s="186" t="s">
        <v>13779</v>
      </c>
      <c r="D18" s="230"/>
      <c r="E18" s="182" t="s">
        <v>1095</v>
      </c>
      <c r="F18" s="182" t="s">
        <v>794</v>
      </c>
      <c r="G18" s="182" t="s">
        <v>13217</v>
      </c>
      <c r="H18" s="183">
        <v>0</v>
      </c>
      <c r="I18" s="184" t="s">
        <v>1778</v>
      </c>
      <c r="J18" s="184" t="s">
        <v>6047</v>
      </c>
      <c r="K18" s="224"/>
      <c r="L18" s="224"/>
      <c r="M18" s="224"/>
      <c r="N18" s="224"/>
      <c r="O18" s="224"/>
      <c r="P18" s="185"/>
      <c r="Q18" s="225"/>
      <c r="R18" s="182" t="s">
        <v>13779</v>
      </c>
      <c r="S18" s="181" t="str">
        <f t="shared" ca="1" si="3"/>
        <v>ID</v>
      </c>
      <c r="T18" s="181" t="str">
        <f ca="1">IF(B18="","",IF(ISERROR(MATCH($J18,[1]SorP!$B$1:$B$6230,0)),"",INDIRECT("'SorP'!$A$"&amp;MATCH($J18,[1]SorP!$B$1:$B$6230,0))))</f>
        <v>HU-BE</v>
      </c>
      <c r="U18" s="201"/>
      <c r="V18" s="226">
        <f>IF(C18="",NA(),IF(OR(C18="Smelter not listed",C18="Smelter not yet identified"),MATCH($B18&amp;$D18,'[1]Smelter Look-up'!$J:$J,0),MATCH($B18&amp;$C18,'[1]Smelter Look-up'!$J:$J,0)))</f>
        <v>508</v>
      </c>
      <c r="X18" s="227">
        <f t="shared" si="0"/>
        <v>0</v>
      </c>
      <c r="AB18" s="228" t="str">
        <f t="shared" si="1"/>
        <v>TinPT Timah Tbk Kundur</v>
      </c>
    </row>
    <row r="19" spans="1:28" s="227" customFormat="1" ht="24.95" customHeight="1">
      <c r="A19" s="181" t="s">
        <v>774</v>
      </c>
      <c r="B19" s="182" t="s">
        <v>1120</v>
      </c>
      <c r="C19" s="186" t="s">
        <v>623</v>
      </c>
      <c r="D19" s="230"/>
      <c r="E19" s="182" t="s">
        <v>1095</v>
      </c>
      <c r="F19" s="182" t="s">
        <v>774</v>
      </c>
      <c r="G19" s="182" t="s">
        <v>13217</v>
      </c>
      <c r="H19" s="183">
        <v>0</v>
      </c>
      <c r="I19" s="184" t="s">
        <v>1753</v>
      </c>
      <c r="J19" s="184" t="s">
        <v>12830</v>
      </c>
      <c r="K19" s="224"/>
      <c r="L19" s="224"/>
      <c r="M19" s="224"/>
      <c r="N19" s="224"/>
      <c r="O19" s="224"/>
      <c r="P19" s="185"/>
      <c r="Q19" s="225"/>
      <c r="R19" s="182" t="s">
        <v>623</v>
      </c>
      <c r="S19" s="181" t="str">
        <f t="shared" ca="1" si="3"/>
        <v>ID</v>
      </c>
      <c r="T19" s="181" t="str">
        <f ca="1">IF(B19="","",IF(ISERROR(MATCH($J19,[1]SorP!$B$1:$B$6230,0)),"",INDIRECT("'SorP'!$A$"&amp;MATCH($J19,[1]SorP!$B$1:$B$6230,0))))</f>
        <v>HT-SD</v>
      </c>
      <c r="U19" s="201"/>
      <c r="V19" s="226">
        <f>IF(C19="",NA(),IF(OR(C19="Smelter not listed",C19="Smelter not yet identified"),MATCH($B19&amp;$D19,'[1]Smelter Look-up'!$J:$J,0),MATCH($B19&amp;$C19,'[1]Smelter Look-up'!$J:$J,0)))</f>
        <v>496</v>
      </c>
      <c r="X19" s="227">
        <f t="shared" si="0"/>
        <v>0</v>
      </c>
      <c r="AB19" s="228" t="str">
        <f t="shared" si="1"/>
        <v>TinPT Mitra Stania Prima</v>
      </c>
    </row>
    <row r="20" spans="1:28" s="227" customFormat="1" ht="24.95" customHeight="1">
      <c r="A20" s="181" t="s">
        <v>761</v>
      </c>
      <c r="B20" s="182" t="s">
        <v>1120</v>
      </c>
      <c r="C20" s="186" t="s">
        <v>805</v>
      </c>
      <c r="D20" s="230"/>
      <c r="E20" s="182" t="s">
        <v>872</v>
      </c>
      <c r="F20" s="182" t="s">
        <v>761</v>
      </c>
      <c r="G20" s="182" t="s">
        <v>13217</v>
      </c>
      <c r="H20" s="183">
        <v>0</v>
      </c>
      <c r="I20" s="184" t="s">
        <v>1757</v>
      </c>
      <c r="J20" s="184" t="s">
        <v>9479</v>
      </c>
      <c r="K20" s="224"/>
      <c r="L20" s="224"/>
      <c r="M20" s="224"/>
      <c r="N20" s="224"/>
      <c r="O20" s="224"/>
      <c r="P20" s="185"/>
      <c r="Q20" s="225"/>
      <c r="R20" s="182" t="s">
        <v>805</v>
      </c>
      <c r="S20" s="181" t="str">
        <f t="shared" ca="1" si="3"/>
        <v>PL</v>
      </c>
      <c r="T20" s="181" t="str">
        <f ca="1">IF(B20="","",IF(ISERROR(MATCH($J20,[1]SorP!$B$1:$B$6230,0)),"",INDIRECT("'SorP'!$A$"&amp;MATCH($J20,[1]SorP!$B$1:$B$6230,0))))</f>
        <v>PH-KAL</v>
      </c>
      <c r="U20" s="201"/>
      <c r="V20" s="226">
        <f>IF(C20="",NA(),IF(OR(C20="Smelter not listed",C20="Smelter not yet identified"),MATCH($B20&amp;$D20,'[1]Smelter Look-up'!$J:$J,0),MATCH($B20&amp;$C20,'[1]Smelter Look-up'!$J:$J,0)))</f>
        <v>427</v>
      </c>
      <c r="X20" s="227">
        <f t="shared" si="0"/>
        <v>0</v>
      </c>
      <c r="AB20" s="228" t="str">
        <f t="shared" si="1"/>
        <v>TinFenix Metals</v>
      </c>
    </row>
    <row r="21" spans="1:28" s="227" customFormat="1" ht="24.95" customHeight="1">
      <c r="A21" s="181" t="s">
        <v>779</v>
      </c>
      <c r="B21" s="182" t="s">
        <v>1120</v>
      </c>
      <c r="C21" s="186" t="s">
        <v>1021</v>
      </c>
      <c r="D21" s="230"/>
      <c r="E21" s="182" t="s">
        <v>878</v>
      </c>
      <c r="F21" s="182" t="s">
        <v>779</v>
      </c>
      <c r="G21" s="182" t="s">
        <v>13217</v>
      </c>
      <c r="H21" s="183">
        <v>0</v>
      </c>
      <c r="I21" s="184" t="s">
        <v>1781</v>
      </c>
      <c r="J21" s="184" t="s">
        <v>1782</v>
      </c>
      <c r="K21" s="224"/>
      <c r="L21" s="224"/>
      <c r="M21" s="224"/>
      <c r="N21" s="224"/>
      <c r="O21" s="224"/>
      <c r="P21" s="185"/>
      <c r="Q21" s="225"/>
      <c r="R21" s="182" t="s">
        <v>1021</v>
      </c>
      <c r="S21" s="181" t="str">
        <f t="shared" ca="1" si="3"/>
        <v>TH</v>
      </c>
      <c r="T21" s="181" t="str">
        <f ca="1">IF(B21="","",IF(ISERROR(MATCH($J21,[1]SorP!$B$1:$B$6230,0)),"",INDIRECT("'SorP'!$A$"&amp;MATCH($J21,[1]SorP!$B$1:$B$6230,0))))</f>
        <v>TH-27</v>
      </c>
      <c r="U21" s="201"/>
      <c r="V21" s="226">
        <f>IF(C21="",NA(),IF(OR(C21="Smelter not listed",C21="Smelter not yet identified"),MATCH($B21&amp;$D21,'[1]Smelter Look-up'!$J:$J,0),MATCH($B21&amp;$C21,'[1]Smelter Look-up'!$J:$J,0)))</f>
        <v>523</v>
      </c>
      <c r="X21" s="227">
        <f t="shared" si="0"/>
        <v>0</v>
      </c>
      <c r="AB21" s="228" t="str">
        <f t="shared" si="1"/>
        <v>TinThaisarco</v>
      </c>
    </row>
    <row r="22" spans="1:28" s="227" customFormat="1" ht="24.95" customHeight="1">
      <c r="A22" s="181" t="s">
        <v>776</v>
      </c>
      <c r="B22" s="182" t="s">
        <v>1120</v>
      </c>
      <c r="C22" s="186" t="s">
        <v>13778</v>
      </c>
      <c r="D22" s="230"/>
      <c r="E22" s="182" t="s">
        <v>1095</v>
      </c>
      <c r="F22" s="182" t="s">
        <v>776</v>
      </c>
      <c r="G22" s="182" t="s">
        <v>13217</v>
      </c>
      <c r="H22" s="183">
        <v>0</v>
      </c>
      <c r="I22" s="184" t="s">
        <v>1780</v>
      </c>
      <c r="J22" s="184" t="s">
        <v>12830</v>
      </c>
      <c r="K22" s="224"/>
      <c r="L22" s="224"/>
      <c r="M22" s="224"/>
      <c r="N22" s="224"/>
      <c r="O22" s="224"/>
      <c r="P22" s="185"/>
      <c r="Q22" s="225"/>
      <c r="R22" s="182" t="s">
        <v>13778</v>
      </c>
      <c r="S22" s="181" t="str">
        <f t="shared" ca="1" si="3"/>
        <v>ID</v>
      </c>
      <c r="T22" s="181" t="str">
        <f ca="1">IF(B22="","",IF(ISERROR(MATCH($J22,[1]SorP!$B$1:$B$6230,0)),"",INDIRECT("'SorP'!$A$"&amp;MATCH($J22,[1]SorP!$B$1:$B$6230,0))))</f>
        <v>HT-SD</v>
      </c>
      <c r="U22" s="201"/>
      <c r="V22" s="226">
        <f>IF(C22="",NA(),IF(OR(C22="Smelter not listed",C22="Smelter not yet identified"),MATCH($B22&amp;$D22,'[1]Smelter Look-up'!$J:$J,0),MATCH($B22&amp;$C22,'[1]Smelter Look-up'!$J:$J,0)))</f>
        <v>509</v>
      </c>
      <c r="X22" s="227">
        <f t="shared" si="0"/>
        <v>0</v>
      </c>
      <c r="AB22" s="228" t="str">
        <f t="shared" si="1"/>
        <v>TinPT Timah Tbk Mentok</v>
      </c>
    </row>
    <row r="23" spans="1:28" s="227" customFormat="1" ht="24.95" customHeight="1">
      <c r="A23" s="181" t="s">
        <v>782</v>
      </c>
      <c r="B23" s="182" t="s">
        <v>1120</v>
      </c>
      <c r="C23" s="186" t="s">
        <v>15436</v>
      </c>
      <c r="D23" s="230"/>
      <c r="E23" s="182" t="s">
        <v>1090</v>
      </c>
      <c r="F23" s="182" t="s">
        <v>782</v>
      </c>
      <c r="G23" s="182" t="s">
        <v>13217</v>
      </c>
      <c r="H23" s="183">
        <v>0</v>
      </c>
      <c r="I23" s="184" t="s">
        <v>2429</v>
      </c>
      <c r="J23" s="184" t="s">
        <v>13605</v>
      </c>
      <c r="K23" s="224"/>
      <c r="L23" s="224"/>
      <c r="M23" s="224"/>
      <c r="N23" s="224"/>
      <c r="O23" s="224"/>
      <c r="P23" s="185"/>
      <c r="Q23" s="225"/>
      <c r="R23" s="182" t="s">
        <v>15436</v>
      </c>
      <c r="S23" s="181" t="str">
        <f t="shared" ca="1" si="3"/>
        <v>CN</v>
      </c>
      <c r="T23" s="181" t="str">
        <f ca="1">IF(B23="","",IF(ISERROR(MATCH($J23,[1]SorP!$B$1:$B$6230,0)),"",INDIRECT("'SorP'!$A$"&amp;MATCH($J23,[1]SorP!$B$1:$B$6230,0))))</f>
        <v>CN-YN</v>
      </c>
      <c r="U23" s="201"/>
      <c r="V23" s="226">
        <f>IF(C23="",NA(),IF(OR(C23="Smelter not listed",C23="Smelter not yet identified"),MATCH($B23&amp;$D23,'[1]Smelter Look-up'!$J:$J,0),MATCH($B23&amp;$C23,'[1]Smelter Look-up'!$J:$J,0)))</f>
        <v>526</v>
      </c>
      <c r="X23" s="227">
        <f t="shared" si="0"/>
        <v>0</v>
      </c>
      <c r="AB23" s="228" t="str">
        <f t="shared" si="1"/>
        <v>TinTin Smelting Branch of Yunnan Tin Co., Ltd.</v>
      </c>
    </row>
    <row r="24" spans="1:28" s="227" customFormat="1" ht="24.95" customHeight="1">
      <c r="A24" s="181" t="s">
        <v>762</v>
      </c>
      <c r="B24" s="182" t="s">
        <v>1120</v>
      </c>
      <c r="C24" s="186" t="s">
        <v>2128</v>
      </c>
      <c r="D24" s="230"/>
      <c r="E24" s="182" t="s">
        <v>1090</v>
      </c>
      <c r="F24" s="182" t="s">
        <v>762</v>
      </c>
      <c r="G24" s="182" t="s">
        <v>13217</v>
      </c>
      <c r="H24" s="183">
        <v>0</v>
      </c>
      <c r="I24" s="184" t="s">
        <v>2429</v>
      </c>
      <c r="J24" s="184" t="s">
        <v>13605</v>
      </c>
      <c r="K24" s="224"/>
      <c r="L24" s="224"/>
      <c r="M24" s="224"/>
      <c r="N24" s="224"/>
      <c r="O24" s="224"/>
      <c r="P24" s="185"/>
      <c r="Q24" s="225"/>
      <c r="R24" s="182" t="s">
        <v>2128</v>
      </c>
      <c r="S24" s="181" t="str">
        <f t="shared" ca="1" si="3"/>
        <v>CN</v>
      </c>
      <c r="T24" s="181" t="str">
        <f ca="1">IF(B24="","",IF(ISERROR(MATCH($J24,[1]SorP!$B$1:$B$6230,0)),"",INDIRECT("'SorP'!$A$"&amp;MATCH($J24,[1]SorP!$B$1:$B$6230,0))))</f>
        <v>CN-YN</v>
      </c>
      <c r="U24" s="201"/>
      <c r="V24" s="226">
        <f>IF(C24="",NA(),IF(OR(C24="Smelter not listed",C24="Smelter not yet identified"),MATCH($B24&amp;$D24,'[1]Smelter Look-up'!$J:$J,0),MATCH($B24&amp;$C24,'[1]Smelter Look-up'!$J:$J,0)))</f>
        <v>433</v>
      </c>
      <c r="X24" s="227">
        <f t="shared" si="0"/>
        <v>0</v>
      </c>
      <c r="AB24" s="228" t="str">
        <f t="shared" si="1"/>
        <v>TinGejiu Non-Ferrous Metal Processing Co., Ltd.</v>
      </c>
    </row>
    <row r="25" spans="1:28" s="227" customFormat="1" ht="24.95" customHeight="1">
      <c r="A25" s="181" t="s">
        <v>766</v>
      </c>
      <c r="B25" s="182" t="s">
        <v>1120</v>
      </c>
      <c r="C25" s="186" t="s">
        <v>811</v>
      </c>
      <c r="D25" s="230"/>
      <c r="E25" s="182" t="s">
        <v>1105</v>
      </c>
      <c r="F25" s="182" t="s">
        <v>766</v>
      </c>
      <c r="G25" s="182" t="s">
        <v>13217</v>
      </c>
      <c r="H25" s="183">
        <v>0</v>
      </c>
      <c r="I25" s="184" t="s">
        <v>1766</v>
      </c>
      <c r="J25" s="184" t="s">
        <v>8666</v>
      </c>
      <c r="K25" s="224"/>
      <c r="L25" s="224"/>
      <c r="M25" s="224"/>
      <c r="N25" s="224"/>
      <c r="O25" s="224"/>
      <c r="P25" s="185"/>
      <c r="Q25" s="225"/>
      <c r="R25" s="182" t="s">
        <v>811</v>
      </c>
      <c r="S25" s="181" t="str">
        <f t="shared" ca="1" si="3"/>
        <v>MY</v>
      </c>
      <c r="T25" s="181" t="str">
        <f ca="1">IF(B25="","",IF(ISERROR(MATCH($J25,[1]SorP!$B$1:$B$6230,0)),"",INDIRECT("'SorP'!$A$"&amp;MATCH($J25,[1]SorP!$B$1:$B$6230,0))))</f>
        <v>MW-KR</v>
      </c>
      <c r="U25" s="201"/>
      <c r="V25" s="226">
        <f>IF(C25="",NA(),IF(OR(C25="Smelter not listed",C25="Smelter not yet identified"),MATCH($B25&amp;$D25,'[1]Smelter Look-up'!$J:$J,0),MATCH($B25&amp;$C25,'[1]Smelter Look-up'!$J:$J,0)))</f>
        <v>457</v>
      </c>
      <c r="X25" s="227">
        <f t="shared" si="0"/>
        <v>0</v>
      </c>
      <c r="AB25" s="228" t="str">
        <f t="shared" si="1"/>
        <v>TinMalaysia Smelting Corporation (MSC)</v>
      </c>
    </row>
    <row r="26" spans="1:28" s="227" customFormat="1" ht="51">
      <c r="A26" s="181" t="s">
        <v>14001</v>
      </c>
      <c r="B26" s="182" t="s">
        <v>1120</v>
      </c>
      <c r="C26" s="186" t="s">
        <v>12914</v>
      </c>
      <c r="D26" s="230"/>
      <c r="E26" s="182" t="s">
        <v>1095</v>
      </c>
      <c r="F26" s="182" t="s">
        <v>14001</v>
      </c>
      <c r="G26" s="182" t="s">
        <v>13217</v>
      </c>
      <c r="H26" s="183">
        <v>0</v>
      </c>
      <c r="I26" s="184" t="s">
        <v>15113</v>
      </c>
      <c r="J26" s="184" t="s">
        <v>12830</v>
      </c>
      <c r="K26" s="224"/>
      <c r="L26" s="224"/>
      <c r="M26" s="224"/>
      <c r="N26" s="224"/>
      <c r="O26" s="224"/>
      <c r="P26" s="185"/>
      <c r="Q26" s="225"/>
      <c r="R26" s="182" t="s">
        <v>12914</v>
      </c>
      <c r="S26" s="181" t="str">
        <f t="shared" ref="S26:S37" ca="1" si="4">IF(B26="","",IF(ISERROR(MATCH($E26,CL,0)),"Unknown",INDIRECT("'C'!$A$"&amp;MATCH($E26,CL,0)+1)))</f>
        <v>ID</v>
      </c>
      <c r="T26" s="181" t="str">
        <f ca="1">IF(B26="","",IF(ISERROR(MATCH($J26,[2]SorP!$B$1:$B$6279,0)),"",INDIRECT("'SorP'!$A$"&amp;MATCH($J26,[2]SorP!$B$1:$B$6279,0))))</f>
        <v>ID-BB</v>
      </c>
      <c r="U26" s="201"/>
      <c r="V26" s="226">
        <f>IF(C26="",NA(),IF(OR(C26="Smelter not listed",C26="Smelter not yet identified"),MATCH($B26&amp;$D26,'[2]Smelter Look-up'!$J:$J,0),MATCH($B26&amp;$C26,'[2]Smelter Look-up'!$J:$J,0)))</f>
        <v>492</v>
      </c>
      <c r="X26" s="227">
        <f t="shared" si="0"/>
        <v>0</v>
      </c>
      <c r="AB26" s="228" t="str">
        <f t="shared" si="1"/>
        <v>TinPT Bangka Serumpun</v>
      </c>
    </row>
    <row r="27" spans="1:28" s="227" customFormat="1" ht="32.25" customHeight="1">
      <c r="A27" s="181" t="s">
        <v>780</v>
      </c>
      <c r="B27" s="182" t="s">
        <v>1120</v>
      </c>
      <c r="C27" s="186" t="s">
        <v>2515</v>
      </c>
      <c r="D27" s="230"/>
      <c r="E27" s="182" t="s">
        <v>1086</v>
      </c>
      <c r="F27" s="182" t="s">
        <v>780</v>
      </c>
      <c r="G27" s="182" t="s">
        <v>13217</v>
      </c>
      <c r="H27" s="183">
        <v>0</v>
      </c>
      <c r="I27" s="184" t="s">
        <v>1752</v>
      </c>
      <c r="J27" s="184" t="s">
        <v>1756</v>
      </c>
      <c r="K27" s="224"/>
      <c r="L27" s="224"/>
      <c r="M27" s="224"/>
      <c r="N27" s="224"/>
      <c r="O27" s="224"/>
      <c r="P27" s="185"/>
      <c r="Q27" s="225"/>
      <c r="R27" s="182" t="s">
        <v>2515</v>
      </c>
      <c r="S27" s="181" t="str">
        <f t="shared" ca="1" si="4"/>
        <v>BR</v>
      </c>
      <c r="T27" s="181" t="str">
        <f ca="1">IF(B27="","",IF(ISERROR(MATCH($J27,[2]SorP!$B$1:$B$6279,0)),"",INDIRECT("'SorP'!$A$"&amp;MATCH($J27,[2]SorP!$B$1:$B$6279,0))))</f>
        <v>BR-RO</v>
      </c>
      <c r="U27" s="201"/>
      <c r="V27" s="226">
        <f>IF(C27="",NA(),IF(OR(C27="Smelter not listed",C27="Smelter not yet identified"),MATCH($B27&amp;$D27,'[2]Smelter Look-up'!$J:$J,0),MATCH($B27&amp;$C27,'[2]Smelter Look-up'!$J:$J,0)))</f>
        <v>535</v>
      </c>
      <c r="X27" s="227">
        <f t="shared" si="0"/>
        <v>0</v>
      </c>
      <c r="AB27" s="228" t="str">
        <f t="shared" si="1"/>
        <v>TinWhite Solder Metalurgia e Mineracao Ltda.</v>
      </c>
    </row>
    <row r="28" spans="1:28" s="227" customFormat="1" ht="27" customHeight="1">
      <c r="A28" s="181" t="s">
        <v>773</v>
      </c>
      <c r="B28" s="182" t="s">
        <v>1120</v>
      </c>
      <c r="C28" s="186" t="s">
        <v>834</v>
      </c>
      <c r="D28" s="230"/>
      <c r="E28" s="182" t="s">
        <v>1095</v>
      </c>
      <c r="F28" s="182" t="s">
        <v>773</v>
      </c>
      <c r="G28" s="182" t="s">
        <v>13217</v>
      </c>
      <c r="H28" s="183">
        <v>0</v>
      </c>
      <c r="I28" s="184" t="s">
        <v>1753</v>
      </c>
      <c r="J28" s="184" t="s">
        <v>12830</v>
      </c>
      <c r="K28" s="224"/>
      <c r="L28" s="224"/>
      <c r="M28" s="224"/>
      <c r="N28" s="224"/>
      <c r="O28" s="224"/>
      <c r="P28" s="185"/>
      <c r="Q28" s="225"/>
      <c r="R28" s="182" t="s">
        <v>834</v>
      </c>
      <c r="S28" s="181" t="str">
        <f t="shared" ca="1" si="4"/>
        <v>ID</v>
      </c>
      <c r="T28" s="181" t="str">
        <f ca="1">IF(B28="","",IF(ISERROR(MATCH($J28,[2]SorP!$B$1:$B$6279,0)),"",INDIRECT("'SorP'!$A$"&amp;MATCH($J28,[2]SorP!$B$1:$B$6279,0))))</f>
        <v>ID-BB</v>
      </c>
      <c r="U28" s="201"/>
      <c r="V28" s="226">
        <f>IF(C28="",NA(),IF(OR(C28="Smelter not listed",C28="Smelter not yet identified"),MATCH($B28&amp;$D28,'[2]Smelter Look-up'!$J:$J,0),MATCH($B28&amp;$C28,'[2]Smelter Look-up'!$J:$J,0)))</f>
        <v>487</v>
      </c>
      <c r="X28" s="227">
        <f t="shared" si="0"/>
        <v>0</v>
      </c>
      <c r="AB28" s="228" t="str">
        <f t="shared" si="1"/>
        <v>TinPT Artha Cipta Langgeng</v>
      </c>
    </row>
    <row r="29" spans="1:28" s="227" customFormat="1" ht="42" customHeight="1">
      <c r="A29" s="181" t="s">
        <v>781</v>
      </c>
      <c r="B29" s="182" t="s">
        <v>1120</v>
      </c>
      <c r="C29" s="186" t="s">
        <v>2150</v>
      </c>
      <c r="D29" s="230"/>
      <c r="E29" s="182" t="s">
        <v>1090</v>
      </c>
      <c r="F29" s="182" t="s">
        <v>781</v>
      </c>
      <c r="G29" s="182" t="s">
        <v>13217</v>
      </c>
      <c r="H29" s="183">
        <v>0</v>
      </c>
      <c r="I29" s="184" t="s">
        <v>2429</v>
      </c>
      <c r="J29" s="184" t="s">
        <v>13605</v>
      </c>
      <c r="K29" s="224"/>
      <c r="L29" s="224"/>
      <c r="M29" s="224"/>
      <c r="N29" s="224"/>
      <c r="O29" s="224"/>
      <c r="P29" s="185"/>
      <c r="Q29" s="225"/>
      <c r="R29" s="182" t="s">
        <v>832</v>
      </c>
      <c r="S29" s="181" t="str">
        <f t="shared" ca="1" si="4"/>
        <v>CN</v>
      </c>
      <c r="T29" s="181" t="str">
        <f ca="1">IF(B29="","",IF(ISERROR(MATCH($J29,[2]SorP!$B$1:$B$6279,0)),"",INDIRECT("'SorP'!$A$"&amp;MATCH($J29,[2]SorP!$B$1:$B$6279,0))))</f>
        <v>CN-YN</v>
      </c>
      <c r="U29" s="201"/>
      <c r="V29" s="226">
        <f>IF(C29="",NA(),IF(OR(C29="Smelter not listed",C29="Smelter not yet identified"),MATCH($B29&amp;$D29,'[2]Smelter Look-up'!$J:$J,0),MATCH($B29&amp;$C29,'[2]Smelter Look-up'!$J:$J,0)))</f>
        <v>543</v>
      </c>
      <c r="X29" s="227">
        <f t="shared" si="0"/>
        <v>0</v>
      </c>
      <c r="AB29" s="228" t="str">
        <f t="shared" si="1"/>
        <v>TinYunnan Chengfeng Non-ferrous Metals Co., Ltd.</v>
      </c>
    </row>
    <row r="30" spans="1:28" s="227" customFormat="1" ht="42" customHeight="1">
      <c r="A30" s="181" t="s">
        <v>15060</v>
      </c>
      <c r="B30" s="182" t="s">
        <v>1120</v>
      </c>
      <c r="C30" s="186" t="s">
        <v>15059</v>
      </c>
      <c r="D30" s="230"/>
      <c r="E30" s="182" t="s">
        <v>1092</v>
      </c>
      <c r="F30" s="182" t="s">
        <v>15060</v>
      </c>
      <c r="G30" s="182" t="str">
        <f ca="1">IF(C30=$X$4,IF(ISERROR($V30),"Enter smelter details","RMI"),IF(ISERROR($V30),"",OFFSET('Smelter Look-up'!$F$4,$V30-4,0)))</f>
        <v>RMI</v>
      </c>
      <c r="H30" s="183">
        <f ca="1">IF(ISERROR($V30),"",OFFSET('Smelter Look-up'!$G$4,$V30-4,0))</f>
        <v>0</v>
      </c>
      <c r="I30" s="184" t="str">
        <f ca="1">IF(ISERROR($V30),"",OFFSET('Smelter Look-up'!$H$4,$V30-4,0))</f>
        <v>Toledo</v>
      </c>
      <c r="J30" s="184" t="str">
        <f ca="1">IF(ISERROR($V30),"",OFFSET('Smelter Look-up'!$I$4,$V30-4,0))</f>
        <v>Toledo</v>
      </c>
      <c r="K30" s="224"/>
      <c r="L30" s="224"/>
      <c r="M30" s="224"/>
      <c r="N30" s="224"/>
      <c r="O30" s="224"/>
      <c r="P30" s="185"/>
      <c r="Q30" s="225"/>
      <c r="R30" s="182" t="str">
        <f ca="1">IF(ISERROR($V30),"",OFFSET('Smelter Look-up'!$C$4,$V30-4,0)&amp;"")</f>
        <v>CRM Synergies</v>
      </c>
      <c r="S30" s="181" t="str">
        <f t="shared" ca="1" si="4"/>
        <v>ES</v>
      </c>
      <c r="T30" s="181" t="str">
        <f ca="1">IF(B30="","",IF(ISERROR(MATCH($J30,SorP!$B$1:$B$6226,0)),"",INDIRECT("'SorP'!$A$"&amp;MATCH($S30&amp;$J30,SorP!C:C,0))))</f>
        <v>ES-TO</v>
      </c>
      <c r="U30" s="201"/>
      <c r="V30" s="226">
        <f>IF(C30="",NA(),IF(OR(C30="Smelter not listed",C30="Smelter not yet identified"),MATCH($B30&amp;$D30,'Smelter Look-up'!$J:$J,0),MATCH($B30&amp;$C30,'Smelter Look-up'!$J:$J,0)))</f>
        <v>422</v>
      </c>
      <c r="X30" s="227">
        <f t="shared" ref="X30:X37" si="5">IF(AND(C30="Smelter not listed",OR(LEN(D30)=0,LEN(E30)=0)),1,0)</f>
        <v>0</v>
      </c>
      <c r="AB30" s="228" t="str">
        <f t="shared" ref="AB30:AB37" si="6">B30&amp;C30</f>
        <v>TinCRM Synergies</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4"/>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5"/>
        <v>0</v>
      </c>
      <c r="AB35" s="228" t="str">
        <f t="shared" si="6"/>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4"/>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5"/>
        <v>0</v>
      </c>
      <c r="AB36" s="228" t="str">
        <f t="shared" si="6"/>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4"/>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5"/>
        <v>0</v>
      </c>
      <c r="AB37" s="228" t="str">
        <f t="shared" si="6"/>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7">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8">IF(AND(C38="Smelter not listed",OR(LEN(D38)=0,LEN(E38)=0)),1,0)</f>
        <v>0</v>
      </c>
      <c r="AB38" s="228" t="str">
        <f t="shared" ref="AB38:AB68" si="9">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7"/>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8"/>
        <v>0</v>
      </c>
      <c r="AB66" s="228" t="str">
        <f t="shared" si="9"/>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7"/>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8"/>
        <v>0</v>
      </c>
      <c r="AB67" s="228" t="str">
        <f t="shared" si="9"/>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7"/>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8"/>
        <v>0</v>
      </c>
      <c r="AB68" s="228" t="str">
        <f t="shared" si="9"/>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ca="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ca="1">IF(AND(C69="Smelter not listed",OR(LEN(D69)=0,LEN(E69)=0)),1,0)</f>
        <v>0</v>
      </c>
      <c r="AB69" s="228" t="str">
        <f>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0">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1">IF(AND(C70="Smelter not listed",OR(LEN(D70)=0,LEN(E70)=0)),1,0)</f>
        <v>0</v>
      </c>
      <c r="AB70" s="228" t="str">
        <f t="shared" ref="AB70:AB101" si="12">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0"/>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1"/>
        <v>0</v>
      </c>
      <c r="AB71" s="228" t="str">
        <f t="shared" si="12"/>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0"/>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1"/>
        <v>0</v>
      </c>
      <c r="AB72" s="228" t="str">
        <f t="shared" si="12"/>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0"/>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1"/>
        <v>0</v>
      </c>
      <c r="AB73" s="228" t="str">
        <f t="shared" si="12"/>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0"/>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1"/>
        <v>0</v>
      </c>
      <c r="AB74" s="228" t="str">
        <f t="shared" si="12"/>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0"/>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1"/>
        <v>0</v>
      </c>
      <c r="AB75" s="228" t="str">
        <f t="shared" si="12"/>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0"/>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1"/>
        <v>0</v>
      </c>
      <c r="AB76" s="228" t="str">
        <f t="shared" si="12"/>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0"/>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1"/>
        <v>0</v>
      </c>
      <c r="AB77" s="228" t="str">
        <f t="shared" si="12"/>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0"/>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1"/>
        <v>0</v>
      </c>
      <c r="AB78" s="228" t="str">
        <f t="shared" si="12"/>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0"/>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1"/>
        <v>0</v>
      </c>
      <c r="AB79" s="228" t="str">
        <f t="shared" si="12"/>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0"/>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1"/>
        <v>0</v>
      </c>
      <c r="AB80" s="228" t="str">
        <f t="shared" si="12"/>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0"/>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1"/>
        <v>0</v>
      </c>
      <c r="AB81" s="228" t="str">
        <f t="shared" si="12"/>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0"/>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1"/>
        <v>0</v>
      </c>
      <c r="AB82" s="228" t="str">
        <f t="shared" si="12"/>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0"/>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1"/>
        <v>0</v>
      </c>
      <c r="AB83" s="228" t="str">
        <f t="shared" si="12"/>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0"/>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1"/>
        <v>0</v>
      </c>
      <c r="AB84" s="228" t="str">
        <f t="shared" si="12"/>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0"/>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1"/>
        <v>0</v>
      </c>
      <c r="AB85" s="228" t="str">
        <f t="shared" si="12"/>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0"/>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1"/>
        <v>0</v>
      </c>
      <c r="AB86" s="228" t="str">
        <f t="shared" si="12"/>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0"/>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1"/>
        <v>0</v>
      </c>
      <c r="AB87" s="228" t="str">
        <f t="shared" si="12"/>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0"/>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1"/>
        <v>0</v>
      </c>
      <c r="AB88" s="228" t="str">
        <f t="shared" si="12"/>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0"/>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1"/>
        <v>0</v>
      </c>
      <c r="AB89" s="228" t="str">
        <f t="shared" si="12"/>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0"/>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1"/>
        <v>0</v>
      </c>
      <c r="AB90" s="228" t="str">
        <f t="shared" si="12"/>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0"/>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1"/>
        <v>0</v>
      </c>
      <c r="AB91" s="228" t="str">
        <f t="shared" si="12"/>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0"/>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1"/>
        <v>0</v>
      </c>
      <c r="AB92" s="228" t="str">
        <f t="shared" si="12"/>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0"/>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1"/>
        <v>0</v>
      </c>
      <c r="AB93" s="228" t="str">
        <f t="shared" si="12"/>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0"/>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1"/>
        <v>0</v>
      </c>
      <c r="AB94" s="228" t="str">
        <f t="shared" si="12"/>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0"/>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1"/>
        <v>0</v>
      </c>
      <c r="AB95" s="228" t="str">
        <f t="shared" si="12"/>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0"/>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1"/>
        <v>0</v>
      </c>
      <c r="AB96" s="228" t="str">
        <f t="shared" si="12"/>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0"/>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1"/>
        <v>0</v>
      </c>
      <c r="AB97" s="228" t="str">
        <f t="shared" si="12"/>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0"/>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1"/>
        <v>0</v>
      </c>
      <c r="AB98" s="228" t="str">
        <f t="shared" si="12"/>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0"/>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1"/>
        <v>0</v>
      </c>
      <c r="AB99" s="228" t="str">
        <f t="shared" si="12"/>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0"/>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1"/>
        <v>0</v>
      </c>
      <c r="AB100" s="228" t="str">
        <f t="shared" si="12"/>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0"/>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1"/>
        <v>0</v>
      </c>
      <c r="AB101" s="228" t="str">
        <f t="shared" si="12"/>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3">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4">IF(AND(C102="Smelter not listed",OR(LEN(D102)=0,LEN(E102)=0)),1,0)</f>
        <v>0</v>
      </c>
      <c r="AB102" s="228" t="str">
        <f t="shared" ref="AB102:AB132" si="15">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3"/>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4"/>
        <v>0</v>
      </c>
      <c r="AB103" s="228" t="str">
        <f t="shared" si="15"/>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3"/>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4"/>
        <v>0</v>
      </c>
      <c r="AB104" s="228" t="str">
        <f t="shared" si="15"/>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3"/>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4"/>
        <v>0</v>
      </c>
      <c r="AB105" s="228" t="str">
        <f t="shared" si="15"/>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3"/>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4"/>
        <v>0</v>
      </c>
      <c r="AB106" s="228" t="str">
        <f t="shared" si="15"/>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3"/>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4"/>
        <v>0</v>
      </c>
      <c r="AB107" s="228" t="str">
        <f t="shared" si="15"/>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3"/>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4"/>
        <v>0</v>
      </c>
      <c r="AB108" s="228" t="str">
        <f t="shared" si="15"/>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3"/>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4"/>
        <v>0</v>
      </c>
      <c r="AB109" s="228" t="str">
        <f t="shared" si="15"/>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3"/>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4"/>
        <v>0</v>
      </c>
      <c r="AB110" s="228" t="str">
        <f t="shared" si="15"/>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3"/>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4"/>
        <v>0</v>
      </c>
      <c r="AB111" s="228" t="str">
        <f t="shared" si="15"/>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3"/>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4"/>
        <v>0</v>
      </c>
      <c r="AB112" s="228" t="str">
        <f t="shared" si="15"/>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3"/>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4"/>
        <v>0</v>
      </c>
      <c r="AB113" s="228" t="str">
        <f t="shared" si="15"/>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3"/>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4"/>
        <v>0</v>
      </c>
      <c r="AB114" s="228" t="str">
        <f t="shared" si="15"/>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3"/>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4"/>
        <v>0</v>
      </c>
      <c r="AB115" s="228" t="str">
        <f t="shared" si="15"/>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3"/>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4"/>
        <v>0</v>
      </c>
      <c r="AB116" s="228" t="str">
        <f t="shared" si="15"/>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3"/>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4"/>
        <v>0</v>
      </c>
      <c r="AB117" s="228" t="str">
        <f t="shared" si="15"/>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3"/>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4"/>
        <v>0</v>
      </c>
      <c r="AB118" s="228" t="str">
        <f t="shared" si="15"/>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3"/>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4"/>
        <v>0</v>
      </c>
      <c r="AB119" s="228" t="str">
        <f t="shared" si="15"/>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3"/>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4"/>
        <v>0</v>
      </c>
      <c r="AB120" s="228" t="str">
        <f t="shared" si="15"/>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3"/>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4"/>
        <v>0</v>
      </c>
      <c r="AB121" s="228" t="str">
        <f t="shared" si="15"/>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3"/>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4"/>
        <v>0</v>
      </c>
      <c r="AB122" s="228" t="str">
        <f t="shared" si="15"/>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3"/>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4"/>
        <v>0</v>
      </c>
      <c r="AB123" s="228" t="str">
        <f t="shared" si="15"/>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3"/>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4"/>
        <v>0</v>
      </c>
      <c r="AB124" s="228" t="str">
        <f t="shared" si="15"/>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3"/>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4"/>
        <v>0</v>
      </c>
      <c r="AB125" s="228" t="str">
        <f t="shared" si="15"/>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3"/>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4"/>
        <v>0</v>
      </c>
      <c r="AB126" s="228" t="str">
        <f t="shared" si="15"/>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3"/>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4"/>
        <v>0</v>
      </c>
      <c r="AB127" s="228" t="str">
        <f t="shared" si="15"/>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3"/>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4"/>
        <v>0</v>
      </c>
      <c r="AB128" s="228" t="str">
        <f t="shared" si="15"/>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3"/>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4"/>
        <v>0</v>
      </c>
      <c r="AB129" s="228" t="str">
        <f t="shared" si="15"/>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3"/>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4"/>
        <v>0</v>
      </c>
      <c r="AB130" s="228" t="str">
        <f t="shared" si="15"/>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3"/>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4"/>
        <v>0</v>
      </c>
      <c r="AB131" s="228" t="str">
        <f t="shared" si="15"/>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3"/>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4"/>
        <v>0</v>
      </c>
      <c r="AB132" s="228" t="str">
        <f t="shared" si="15"/>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ca="1">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ca="1">IF(AND(C133="Smelter not listed",OR(LEN(D133)=0,LEN(E133)=0)),1,0)</f>
        <v>0</v>
      </c>
      <c r="AB133" s="228" t="str">
        <f>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6">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17">IF(AND(C134="Smelter not listed",OR(LEN(D134)=0,LEN(E134)=0)),1,0)</f>
        <v>0</v>
      </c>
      <c r="AB134" s="228" t="str">
        <f t="shared" ref="AB134:AB165" si="18">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6"/>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7"/>
        <v>0</v>
      </c>
      <c r="AB135" s="228" t="str">
        <f t="shared" si="18"/>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6"/>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7"/>
        <v>0</v>
      </c>
      <c r="AB136" s="228" t="str">
        <f t="shared" si="18"/>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6"/>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7"/>
        <v>0</v>
      </c>
      <c r="AB137" s="228" t="str">
        <f t="shared" si="18"/>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6"/>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7"/>
        <v>0</v>
      </c>
      <c r="AB138" s="228" t="str">
        <f t="shared" si="18"/>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6"/>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7"/>
        <v>0</v>
      </c>
      <c r="AB139" s="228" t="str">
        <f t="shared" si="18"/>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6"/>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7"/>
        <v>0</v>
      </c>
      <c r="AB140" s="228" t="str">
        <f t="shared" si="18"/>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6"/>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7"/>
        <v>0</v>
      </c>
      <c r="AB141" s="228" t="str">
        <f t="shared" si="18"/>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6"/>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7"/>
        <v>0</v>
      </c>
      <c r="AB142" s="228" t="str">
        <f t="shared" si="18"/>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6"/>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7"/>
        <v>0</v>
      </c>
      <c r="AB143" s="228" t="str">
        <f t="shared" si="18"/>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6"/>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7"/>
        <v>0</v>
      </c>
      <c r="AB144" s="228" t="str">
        <f t="shared" si="18"/>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6"/>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7"/>
        <v>0</v>
      </c>
      <c r="AB145" s="228" t="str">
        <f t="shared" si="18"/>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6"/>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7"/>
        <v>0</v>
      </c>
      <c r="AB146" s="228" t="str">
        <f t="shared" si="18"/>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6"/>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7"/>
        <v>0</v>
      </c>
      <c r="AB147" s="228" t="str">
        <f t="shared" si="18"/>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6"/>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7"/>
        <v>0</v>
      </c>
      <c r="AB148" s="228" t="str">
        <f t="shared" si="18"/>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6"/>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7"/>
        <v>0</v>
      </c>
      <c r="AB149" s="228" t="str">
        <f t="shared" si="18"/>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6"/>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7"/>
        <v>0</v>
      </c>
      <c r="AB150" s="228" t="str">
        <f t="shared" si="18"/>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6"/>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7"/>
        <v>0</v>
      </c>
      <c r="AB151" s="228" t="str">
        <f t="shared" si="18"/>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6"/>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7"/>
        <v>0</v>
      </c>
      <c r="AB152" s="228" t="str">
        <f t="shared" si="18"/>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6"/>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7"/>
        <v>0</v>
      </c>
      <c r="AB153" s="228" t="str">
        <f t="shared" si="18"/>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6"/>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7"/>
        <v>0</v>
      </c>
      <c r="AB154" s="228" t="str">
        <f t="shared" si="18"/>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6"/>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7"/>
        <v>0</v>
      </c>
      <c r="AB155" s="228" t="str">
        <f t="shared" si="18"/>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6"/>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7"/>
        <v>0</v>
      </c>
      <c r="AB156" s="228" t="str">
        <f t="shared" si="18"/>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6"/>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7"/>
        <v>0</v>
      </c>
      <c r="AB157" s="228" t="str">
        <f t="shared" si="18"/>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6"/>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7"/>
        <v>0</v>
      </c>
      <c r="AB158" s="228" t="str">
        <f t="shared" si="18"/>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6"/>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7"/>
        <v>0</v>
      </c>
      <c r="AB159" s="228" t="str">
        <f t="shared" si="18"/>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6"/>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7"/>
        <v>0</v>
      </c>
      <c r="AB160" s="228" t="str">
        <f t="shared" si="18"/>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6"/>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7"/>
        <v>0</v>
      </c>
      <c r="AB161" s="228" t="str">
        <f t="shared" si="18"/>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6"/>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7"/>
        <v>0</v>
      </c>
      <c r="AB162" s="228" t="str">
        <f t="shared" si="18"/>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6"/>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7"/>
        <v>0</v>
      </c>
      <c r="AB163" s="228" t="str">
        <f t="shared" si="18"/>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6"/>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7"/>
        <v>0</v>
      </c>
      <c r="AB164" s="228" t="str">
        <f t="shared" si="18"/>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6"/>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17"/>
        <v>0</v>
      </c>
      <c r="AB165" s="228" t="str">
        <f t="shared" si="18"/>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19">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0">IF(AND(C166="Smelter not listed",OR(LEN(D166)=0,LEN(E166)=0)),1,0)</f>
        <v>0</v>
      </c>
      <c r="AB166" s="228" t="str">
        <f t="shared" ref="AB166:AB196" si="21">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19"/>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0"/>
        <v>0</v>
      </c>
      <c r="AB167" s="228" t="str">
        <f t="shared" si="21"/>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19"/>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0"/>
        <v>0</v>
      </c>
      <c r="AB168" s="228" t="str">
        <f t="shared" si="21"/>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19"/>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0"/>
        <v>0</v>
      </c>
      <c r="AB169" s="228" t="str">
        <f t="shared" si="21"/>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19"/>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0"/>
        <v>0</v>
      </c>
      <c r="AB170" s="228" t="str">
        <f t="shared" si="21"/>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19"/>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0"/>
        <v>0</v>
      </c>
      <c r="AB171" s="228" t="str">
        <f t="shared" si="21"/>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19"/>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0"/>
        <v>0</v>
      </c>
      <c r="AB172" s="228" t="str">
        <f t="shared" si="21"/>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19"/>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0"/>
        <v>0</v>
      </c>
      <c r="AB173" s="228" t="str">
        <f t="shared" si="21"/>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19"/>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0"/>
        <v>0</v>
      </c>
      <c r="AB174" s="228" t="str">
        <f t="shared" si="21"/>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19"/>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0"/>
        <v>0</v>
      </c>
      <c r="AB175" s="228" t="str">
        <f t="shared" si="21"/>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19"/>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0"/>
        <v>0</v>
      </c>
      <c r="AB176" s="228" t="str">
        <f t="shared" si="21"/>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19"/>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0"/>
        <v>0</v>
      </c>
      <c r="AB177" s="228" t="str">
        <f t="shared" si="21"/>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19"/>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0"/>
        <v>0</v>
      </c>
      <c r="AB178" s="228" t="str">
        <f t="shared" si="21"/>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19"/>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0"/>
        <v>0</v>
      </c>
      <c r="AB179" s="228" t="str">
        <f t="shared" si="21"/>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19"/>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0"/>
        <v>0</v>
      </c>
      <c r="AB180" s="228" t="str">
        <f t="shared" si="21"/>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19"/>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0"/>
        <v>0</v>
      </c>
      <c r="AB181" s="228" t="str">
        <f t="shared" si="21"/>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19"/>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0"/>
        <v>0</v>
      </c>
      <c r="AB182" s="228" t="str">
        <f t="shared" si="21"/>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19"/>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0"/>
        <v>0</v>
      </c>
      <c r="AB183" s="228" t="str">
        <f t="shared" si="21"/>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1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0"/>
        <v>0</v>
      </c>
      <c r="AB184" s="228" t="str">
        <f t="shared" si="21"/>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1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0"/>
        <v>0</v>
      </c>
      <c r="AB185" s="228" t="str">
        <f t="shared" si="2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1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0"/>
        <v>0</v>
      </c>
      <c r="AB186" s="228" t="str">
        <f t="shared" si="2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1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0"/>
        <v>0</v>
      </c>
      <c r="AB187" s="228" t="str">
        <f t="shared" si="2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1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0"/>
        <v>0</v>
      </c>
      <c r="AB188" s="228" t="str">
        <f t="shared" si="2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1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0"/>
        <v>0</v>
      </c>
      <c r="AB189" s="228" t="str">
        <f t="shared" si="2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1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0"/>
        <v>0</v>
      </c>
      <c r="AB190" s="228" t="str">
        <f t="shared" si="2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1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0"/>
        <v>0</v>
      </c>
      <c r="AB191" s="228" t="str">
        <f t="shared" si="2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1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0"/>
        <v>0</v>
      </c>
      <c r="AB192" s="228" t="str">
        <f t="shared" si="2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1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0"/>
        <v>0</v>
      </c>
      <c r="AB193" s="228" t="str">
        <f t="shared" si="2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1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0"/>
        <v>0</v>
      </c>
      <c r="AB194" s="228" t="str">
        <f t="shared" si="2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1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0"/>
        <v>0</v>
      </c>
      <c r="AB195" s="228" t="str">
        <f t="shared" si="2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1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0"/>
        <v>0</v>
      </c>
      <c r="AB196" s="228" t="str">
        <f t="shared" si="2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ca="1">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ca="1">IF(AND(C197="Smelter not listed",OR(LEN(D197)=0,LEN(E197)=0)),1,0)</f>
        <v>0</v>
      </c>
      <c r="AB197" s="228" t="str">
        <f>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2">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23">IF(AND(C198="Smelter not listed",OR(LEN(D198)=0,LEN(E198)=0)),1,0)</f>
        <v>0</v>
      </c>
      <c r="AB198" s="228" t="str">
        <f t="shared" ref="AB198:AB229" si="24">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2"/>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3"/>
        <v>0</v>
      </c>
      <c r="AB199" s="228" t="str">
        <f t="shared" si="24"/>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2"/>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3"/>
        <v>0</v>
      </c>
      <c r="AB200" s="228" t="str">
        <f t="shared" si="24"/>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2"/>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3"/>
        <v>0</v>
      </c>
      <c r="AB201" s="228" t="str">
        <f t="shared" si="24"/>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2"/>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3"/>
        <v>0</v>
      </c>
      <c r="AB202" s="228" t="str">
        <f t="shared" si="24"/>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2"/>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3"/>
        <v>0</v>
      </c>
      <c r="AB203" s="228" t="str">
        <f t="shared" si="24"/>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2"/>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3"/>
        <v>0</v>
      </c>
      <c r="AB204" s="228" t="str">
        <f t="shared" si="24"/>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2"/>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3"/>
        <v>0</v>
      </c>
      <c r="AB205" s="228" t="str">
        <f t="shared" si="24"/>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2"/>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3"/>
        <v>0</v>
      </c>
      <c r="AB206" s="228" t="str">
        <f t="shared" si="24"/>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2"/>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3"/>
        <v>0</v>
      </c>
      <c r="AB207" s="228" t="str">
        <f t="shared" si="24"/>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2"/>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3"/>
        <v>0</v>
      </c>
      <c r="AB208" s="228" t="str">
        <f t="shared" si="24"/>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2"/>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3"/>
        <v>0</v>
      </c>
      <c r="AB209" s="228" t="str">
        <f t="shared" si="24"/>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2"/>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3"/>
        <v>0</v>
      </c>
      <c r="AB210" s="228" t="str">
        <f t="shared" si="24"/>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2"/>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3"/>
        <v>0</v>
      </c>
      <c r="AB211" s="228" t="str">
        <f t="shared" si="24"/>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2"/>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3"/>
        <v>0</v>
      </c>
      <c r="AB212" s="228" t="str">
        <f t="shared" si="24"/>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3"/>
        <v>0</v>
      </c>
      <c r="AB213" s="228" t="str">
        <f t="shared" si="24"/>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3"/>
        <v>0</v>
      </c>
      <c r="AB214" s="228" t="str">
        <f t="shared" si="2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3"/>
        <v>0</v>
      </c>
      <c r="AB215" s="228" t="str">
        <f t="shared" si="2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3"/>
        <v>0</v>
      </c>
      <c r="AB216" s="228" t="str">
        <f t="shared" si="2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3"/>
        <v>0</v>
      </c>
      <c r="AB217" s="228" t="str">
        <f t="shared" si="2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3"/>
        <v>0</v>
      </c>
      <c r="AB218" s="228" t="str">
        <f t="shared" si="2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3"/>
        <v>0</v>
      </c>
      <c r="AB219" s="228" t="str">
        <f t="shared" si="2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3"/>
        <v>0</v>
      </c>
      <c r="AB220" s="228" t="str">
        <f t="shared" si="2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3"/>
        <v>0</v>
      </c>
      <c r="AB221" s="228" t="str">
        <f t="shared" si="2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3"/>
        <v>0</v>
      </c>
      <c r="AB222" s="228" t="str">
        <f t="shared" si="2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3"/>
        <v>0</v>
      </c>
      <c r="AB223" s="228" t="str">
        <f t="shared" si="2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3"/>
        <v>0</v>
      </c>
      <c r="AB224" s="228" t="str">
        <f t="shared" si="2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3"/>
        <v>0</v>
      </c>
      <c r="AB225" s="228" t="str">
        <f t="shared" si="2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3"/>
        <v>0</v>
      </c>
      <c r="AB226" s="228" t="str">
        <f t="shared" si="2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3"/>
        <v>0</v>
      </c>
      <c r="AB227" s="228" t="str">
        <f t="shared" si="2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3"/>
        <v>0</v>
      </c>
      <c r="AB228" s="228" t="str">
        <f t="shared" si="2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23"/>
        <v>0</v>
      </c>
      <c r="AB229" s="228" t="str">
        <f t="shared" si="2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25">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26">IF(AND(C230="Smelter not listed",OR(LEN(D230)=0,LEN(E230)=0)),1,0)</f>
        <v>0</v>
      </c>
      <c r="AB230" s="228" t="str">
        <f t="shared" ref="AB230:AB260" si="27">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6"/>
        <v>0</v>
      </c>
      <c r="AB231" s="228" t="str">
        <f t="shared" si="27"/>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6"/>
        <v>0</v>
      </c>
      <c r="AB232" s="228" t="str">
        <f t="shared" si="27"/>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6"/>
        <v>0</v>
      </c>
      <c r="AB233" s="228" t="str">
        <f t="shared" si="27"/>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6"/>
        <v>0</v>
      </c>
      <c r="AB234" s="228" t="str">
        <f t="shared" si="27"/>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6"/>
        <v>0</v>
      </c>
      <c r="AB235" s="228" t="str">
        <f t="shared" si="27"/>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6"/>
        <v>0</v>
      </c>
      <c r="AB236" s="228" t="str">
        <f t="shared" si="27"/>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6"/>
        <v>0</v>
      </c>
      <c r="AB237" s="228" t="str">
        <f t="shared" si="27"/>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26"/>
        <v>0</v>
      </c>
      <c r="AB238" s="228" t="str">
        <f t="shared" si="27"/>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26"/>
        <v>0</v>
      </c>
      <c r="AB239" s="228" t="str">
        <f t="shared" si="27"/>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6"/>
        <v>0</v>
      </c>
      <c r="AB240" s="228" t="str">
        <f t="shared" si="27"/>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6"/>
        <v>0</v>
      </c>
      <c r="AB241" s="228" t="str">
        <f t="shared" si="27"/>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6"/>
        <v>0</v>
      </c>
      <c r="AB242" s="228" t="str">
        <f t="shared" si="27"/>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6"/>
        <v>0</v>
      </c>
      <c r="AB243" s="228" t="str">
        <f t="shared" si="27"/>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6"/>
        <v>0</v>
      </c>
      <c r="AB244" s="228" t="str">
        <f t="shared" si="27"/>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6"/>
        <v>0</v>
      </c>
      <c r="AB245" s="228" t="str">
        <f t="shared" si="27"/>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6"/>
        <v>0</v>
      </c>
      <c r="AB246" s="228" t="str">
        <f t="shared" si="27"/>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6"/>
        <v>0</v>
      </c>
      <c r="AB247" s="228" t="str">
        <f t="shared" si="27"/>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6"/>
        <v>0</v>
      </c>
      <c r="AB248" s="228" t="str">
        <f t="shared" si="27"/>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6"/>
        <v>0</v>
      </c>
      <c r="AB249" s="228" t="str">
        <f t="shared" si="27"/>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6"/>
        <v>0</v>
      </c>
      <c r="AB250" s="228" t="str">
        <f t="shared" si="27"/>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6"/>
        <v>0</v>
      </c>
      <c r="AB251" s="228" t="str">
        <f t="shared" si="27"/>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6"/>
        <v>0</v>
      </c>
      <c r="AB252" s="228" t="str">
        <f t="shared" si="27"/>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6"/>
        <v>0</v>
      </c>
      <c r="AB253" s="228" t="str">
        <f t="shared" si="27"/>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6"/>
        <v>0</v>
      </c>
      <c r="AB254" s="228" t="str">
        <f t="shared" si="27"/>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6"/>
        <v>0</v>
      </c>
      <c r="AB255" s="228" t="str">
        <f t="shared" si="27"/>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6"/>
        <v>0</v>
      </c>
      <c r="AB256" s="228" t="str">
        <f t="shared" si="27"/>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6"/>
        <v>0</v>
      </c>
      <c r="AB257" s="228" t="str">
        <f t="shared" si="27"/>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6"/>
        <v>0</v>
      </c>
      <c r="AB258" s="228" t="str">
        <f t="shared" si="27"/>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6"/>
        <v>0</v>
      </c>
      <c r="AB259" s="228" t="str">
        <f t="shared" si="27"/>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6"/>
        <v>0</v>
      </c>
      <c r="AB260" s="228" t="str">
        <f t="shared" si="27"/>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ca="1">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ca="1">IF(AND(C261="Smelter not listed",OR(LEN(D261)=0,LEN(E261)=0)),1,0)</f>
        <v>0</v>
      </c>
      <c r="AB261" s="228" t="str">
        <f>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2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29">IF(AND(C262="Smelter not listed",OR(LEN(D262)=0,LEN(E262)=0)),1,0)</f>
        <v>0</v>
      </c>
      <c r="AB262" s="228" t="str">
        <f t="shared" ref="AB262:AB293" si="3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9"/>
        <v>0</v>
      </c>
      <c r="AB263" s="228" t="str">
        <f t="shared" si="3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9"/>
        <v>0</v>
      </c>
      <c r="AB264" s="228" t="str">
        <f t="shared" si="3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9"/>
        <v>0</v>
      </c>
      <c r="AB265" s="228" t="str">
        <f t="shared" si="3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9"/>
        <v>0</v>
      </c>
      <c r="AB266" s="228" t="str">
        <f t="shared" si="3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9"/>
        <v>0</v>
      </c>
      <c r="AB267" s="228" t="str">
        <f t="shared" si="3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9"/>
        <v>0</v>
      </c>
      <c r="AB268" s="228" t="str">
        <f t="shared" si="3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9"/>
        <v>0</v>
      </c>
      <c r="AB269" s="228" t="str">
        <f t="shared" si="3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9"/>
        <v>0</v>
      </c>
      <c r="AB270" s="228" t="str">
        <f t="shared" si="3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9"/>
        <v>0</v>
      </c>
      <c r="AB271" s="228" t="str">
        <f t="shared" si="3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9"/>
        <v>0</v>
      </c>
      <c r="AB272" s="228" t="str">
        <f t="shared" si="3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9"/>
        <v>0</v>
      </c>
      <c r="AB273" s="228" t="str">
        <f t="shared" si="3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9"/>
        <v>0</v>
      </c>
      <c r="AB274" s="228" t="str">
        <f t="shared" si="3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9"/>
        <v>0</v>
      </c>
      <c r="AB275" s="228" t="str">
        <f t="shared" si="3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9"/>
        <v>0</v>
      </c>
      <c r="AB276" s="228" t="str">
        <f t="shared" si="3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9"/>
        <v>0</v>
      </c>
      <c r="AB277" s="228" t="str">
        <f t="shared" si="3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9"/>
        <v>0</v>
      </c>
      <c r="AB278" s="228" t="str">
        <f t="shared" si="3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9"/>
        <v>0</v>
      </c>
      <c r="AB279" s="228" t="str">
        <f t="shared" si="3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9"/>
        <v>0</v>
      </c>
      <c r="AB280" s="228" t="str">
        <f t="shared" si="3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9"/>
        <v>0</v>
      </c>
      <c r="AB281" s="228" t="str">
        <f t="shared" si="3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9"/>
        <v>0</v>
      </c>
      <c r="AB282" s="228" t="str">
        <f t="shared" si="3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9"/>
        <v>0</v>
      </c>
      <c r="AB283" s="228" t="str">
        <f t="shared" si="3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9"/>
        <v>0</v>
      </c>
      <c r="AB284" s="228" t="str">
        <f t="shared" si="3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9"/>
        <v>0</v>
      </c>
      <c r="AB285" s="228" t="str">
        <f t="shared" si="3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9"/>
        <v>0</v>
      </c>
      <c r="AB286" s="228" t="str">
        <f t="shared" si="3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9"/>
        <v>0</v>
      </c>
      <c r="AB287" s="228" t="str">
        <f t="shared" si="3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9"/>
        <v>0</v>
      </c>
      <c r="AB288" s="228" t="str">
        <f t="shared" si="3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9"/>
        <v>0</v>
      </c>
      <c r="AB289" s="228" t="str">
        <f t="shared" si="3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9"/>
        <v>0</v>
      </c>
      <c r="AB290" s="228" t="str">
        <f t="shared" si="3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9"/>
        <v>0</v>
      </c>
      <c r="AB291" s="228" t="str">
        <f t="shared" si="3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9"/>
        <v>0</v>
      </c>
      <c r="AB292" s="228" t="str">
        <f t="shared" si="3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9"/>
        <v>0</v>
      </c>
      <c r="AB293" s="228" t="str">
        <f t="shared" si="3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3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32">IF(AND(C294="Smelter not listed",OR(LEN(D294)=0,LEN(E294)=0)),1,0)</f>
        <v>0</v>
      </c>
      <c r="AB294" s="228" t="str">
        <f t="shared" ref="AB294:AB324" si="3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2"/>
        <v>0</v>
      </c>
      <c r="AB295" s="228" t="str">
        <f t="shared" si="3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2"/>
        <v>0</v>
      </c>
      <c r="AB296" s="228" t="str">
        <f t="shared" si="3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2"/>
        <v>0</v>
      </c>
      <c r="AB297" s="228" t="str">
        <f t="shared" si="3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2"/>
        <v>0</v>
      </c>
      <c r="AB298" s="228" t="str">
        <f t="shared" si="3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2"/>
        <v>0</v>
      </c>
      <c r="AB299" s="228" t="str">
        <f t="shared" si="3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2"/>
        <v>0</v>
      </c>
      <c r="AB300" s="228" t="str">
        <f t="shared" si="3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2"/>
        <v>0</v>
      </c>
      <c r="AB301" s="228" t="str">
        <f t="shared" si="3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2"/>
        <v>0</v>
      </c>
      <c r="AB302" s="228" t="str">
        <f t="shared" si="3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2"/>
        <v>0</v>
      </c>
      <c r="AB303" s="228" t="str">
        <f t="shared" si="3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2"/>
        <v>0</v>
      </c>
      <c r="AB304" s="228" t="str">
        <f t="shared" si="3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2"/>
        <v>0</v>
      </c>
      <c r="AB305" s="228" t="str">
        <f t="shared" si="3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2"/>
        <v>0</v>
      </c>
      <c r="AB306" s="228" t="str">
        <f t="shared" si="3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2"/>
        <v>0</v>
      </c>
      <c r="AB307" s="228" t="str">
        <f t="shared" si="3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2"/>
        <v>0</v>
      </c>
      <c r="AB308" s="228" t="str">
        <f t="shared" si="3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2"/>
        <v>0</v>
      </c>
      <c r="AB309" s="228" t="str">
        <f t="shared" si="3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2"/>
        <v>0</v>
      </c>
      <c r="AB310" s="228" t="str">
        <f t="shared" si="3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2"/>
        <v>0</v>
      </c>
      <c r="AB311" s="228" t="str">
        <f t="shared" si="3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2"/>
        <v>0</v>
      </c>
      <c r="AB312" s="228" t="str">
        <f t="shared" si="3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2"/>
        <v>0</v>
      </c>
      <c r="AB313" s="228" t="str">
        <f t="shared" si="3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2"/>
        <v>0</v>
      </c>
      <c r="AB314" s="228" t="str">
        <f t="shared" si="3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2"/>
        <v>0</v>
      </c>
      <c r="AB315" s="228" t="str">
        <f t="shared" si="3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2"/>
        <v>0</v>
      </c>
      <c r="AB316" s="228" t="str">
        <f t="shared" si="3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2"/>
        <v>0</v>
      </c>
      <c r="AB317" s="228" t="str">
        <f t="shared" si="3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32"/>
        <v>0</v>
      </c>
      <c r="AB318" s="228" t="str">
        <f t="shared" si="3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2"/>
        <v>0</v>
      </c>
      <c r="AB319" s="228" t="str">
        <f t="shared" si="3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2"/>
        <v>0</v>
      </c>
      <c r="AB320" s="228" t="str">
        <f t="shared" si="3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2"/>
        <v>0</v>
      </c>
      <c r="AB321" s="228" t="str">
        <f t="shared" si="3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2"/>
        <v>0</v>
      </c>
      <c r="AB322" s="228" t="str">
        <f t="shared" si="3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2"/>
        <v>0</v>
      </c>
      <c r="AB323" s="228" t="str">
        <f t="shared" si="3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2"/>
        <v>0</v>
      </c>
      <c r="AB324" s="228" t="str">
        <f t="shared" si="3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ca="1">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ca="1">IF(AND(C325="Smelter not listed",OR(LEN(D325)=0,LEN(E325)=0)),1,0)</f>
        <v>0</v>
      </c>
      <c r="AB325" s="228" t="str">
        <f>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34">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35">IF(AND(C326="Smelter not listed",OR(LEN(D326)=0,LEN(E326)=0)),1,0)</f>
        <v>0</v>
      </c>
      <c r="AB326" s="228" t="str">
        <f t="shared" ref="AB326:AB357" si="36">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5"/>
        <v>0</v>
      </c>
      <c r="AB327" s="228" t="str">
        <f t="shared" si="3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5"/>
        <v>0</v>
      </c>
      <c r="AB328" s="228" t="str">
        <f t="shared" si="3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5"/>
        <v>0</v>
      </c>
      <c r="AB329" s="228" t="str">
        <f t="shared" si="36"/>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5"/>
        <v>0</v>
      </c>
      <c r="AB330" s="228" t="str">
        <f t="shared" si="36"/>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5"/>
        <v>0</v>
      </c>
      <c r="AB331" s="228" t="str">
        <f t="shared" si="3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5"/>
        <v>0</v>
      </c>
      <c r="AB332" s="228" t="str">
        <f t="shared" si="3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5"/>
        <v>0</v>
      </c>
      <c r="AB333" s="228" t="str">
        <f t="shared" si="3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5"/>
        <v>0</v>
      </c>
      <c r="AB334" s="228" t="str">
        <f t="shared" si="3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5"/>
        <v>0</v>
      </c>
      <c r="AB335" s="228" t="str">
        <f t="shared" si="3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5"/>
        <v>0</v>
      </c>
      <c r="AB336" s="228" t="str">
        <f t="shared" si="36"/>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5"/>
        <v>0</v>
      </c>
      <c r="AB337" s="228" t="str">
        <f t="shared" si="36"/>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5"/>
        <v>0</v>
      </c>
      <c r="AB338" s="228" t="str">
        <f t="shared" si="36"/>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5"/>
        <v>0</v>
      </c>
      <c r="AB339" s="228" t="str">
        <f t="shared" si="36"/>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5"/>
        <v>0</v>
      </c>
      <c r="AB340" s="228" t="str">
        <f t="shared" si="36"/>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5"/>
        <v>0</v>
      </c>
      <c r="AB341" s="228" t="str">
        <f t="shared" si="36"/>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5"/>
        <v>0</v>
      </c>
      <c r="AB342" s="228" t="str">
        <f t="shared" si="36"/>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5"/>
        <v>0</v>
      </c>
      <c r="AB343" s="228" t="str">
        <f t="shared" si="36"/>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5"/>
        <v>0</v>
      </c>
      <c r="AB344" s="228" t="str">
        <f t="shared" si="36"/>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5"/>
        <v>0</v>
      </c>
      <c r="AB345" s="228" t="str">
        <f t="shared" si="36"/>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5"/>
        <v>0</v>
      </c>
      <c r="AB346" s="228" t="str">
        <f t="shared" si="36"/>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5"/>
        <v>0</v>
      </c>
      <c r="AB347" s="228" t="str">
        <f t="shared" si="36"/>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5"/>
        <v>0</v>
      </c>
      <c r="AB348" s="228" t="str">
        <f t="shared" si="36"/>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5"/>
        <v>0</v>
      </c>
      <c r="AB349" s="228" t="str">
        <f t="shared" si="36"/>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5"/>
        <v>0</v>
      </c>
      <c r="AB350" s="228" t="str">
        <f t="shared" si="36"/>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5"/>
        <v>0</v>
      </c>
      <c r="AB351" s="228" t="str">
        <f t="shared" si="36"/>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5"/>
        <v>0</v>
      </c>
      <c r="AB352" s="228" t="str">
        <f t="shared" si="36"/>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5"/>
        <v>0</v>
      </c>
      <c r="AB353" s="228" t="str">
        <f t="shared" si="36"/>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5"/>
        <v>0</v>
      </c>
      <c r="AB354" s="228" t="str">
        <f t="shared" si="36"/>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4"/>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5"/>
        <v>0</v>
      </c>
      <c r="AB355" s="228" t="str">
        <f t="shared" si="36"/>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4"/>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5"/>
        <v>0</v>
      </c>
      <c r="AB356" s="228" t="str">
        <f t="shared" si="36"/>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4"/>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5"/>
        <v>0</v>
      </c>
      <c r="AB357" s="228" t="str">
        <f t="shared" si="36"/>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37">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38">IF(AND(C358="Smelter not listed",OR(LEN(D358)=0,LEN(E358)=0)),1,0)</f>
        <v>0</v>
      </c>
      <c r="AB358" s="228" t="str">
        <f t="shared" ref="AB358:AB388" si="39">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8"/>
        <v>0</v>
      </c>
      <c r="AB359" s="228" t="str">
        <f t="shared" si="3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8"/>
        <v>0</v>
      </c>
      <c r="AB360" s="228" t="str">
        <f t="shared" si="3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8"/>
        <v>0</v>
      </c>
      <c r="AB361" s="228" t="str">
        <f t="shared" si="3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8"/>
        <v>0</v>
      </c>
      <c r="AB362" s="228" t="str">
        <f t="shared" si="3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8"/>
        <v>0</v>
      </c>
      <c r="AB363" s="228" t="str">
        <f t="shared" si="3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8"/>
        <v>0</v>
      </c>
      <c r="AB364" s="228" t="str">
        <f t="shared" si="3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8"/>
        <v>0</v>
      </c>
      <c r="AB365" s="228" t="str">
        <f t="shared" si="3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8"/>
        <v>0</v>
      </c>
      <c r="AB366" s="228" t="str">
        <f t="shared" si="3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8"/>
        <v>0</v>
      </c>
      <c r="AB367" s="228" t="str">
        <f t="shared" si="3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8"/>
        <v>0</v>
      </c>
      <c r="AB368" s="228" t="str">
        <f t="shared" si="3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8"/>
        <v>0</v>
      </c>
      <c r="AB369" s="228" t="str">
        <f t="shared" si="3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8"/>
        <v>0</v>
      </c>
      <c r="AB370" s="228" t="str">
        <f t="shared" si="39"/>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8"/>
        <v>0</v>
      </c>
      <c r="AB371" s="228" t="str">
        <f t="shared" si="3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8"/>
        <v>0</v>
      </c>
      <c r="AB372" s="228" t="str">
        <f t="shared" si="3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8"/>
        <v>0</v>
      </c>
      <c r="AB373" s="228" t="str">
        <f t="shared" si="3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8"/>
        <v>0</v>
      </c>
      <c r="AB374" s="228" t="str">
        <f t="shared" si="3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8"/>
        <v>0</v>
      </c>
      <c r="AB375" s="228" t="str">
        <f t="shared" si="3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8"/>
        <v>0</v>
      </c>
      <c r="AB376" s="228" t="str">
        <f t="shared" si="3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8"/>
        <v>0</v>
      </c>
      <c r="AB377" s="228" t="str">
        <f t="shared" si="3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8"/>
        <v>0</v>
      </c>
      <c r="AB378" s="228" t="str">
        <f t="shared" si="3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8"/>
        <v>0</v>
      </c>
      <c r="AB379" s="228" t="str">
        <f t="shared" si="3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8"/>
        <v>0</v>
      </c>
      <c r="AB380" s="228" t="str">
        <f t="shared" si="3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8"/>
        <v>0</v>
      </c>
      <c r="AB381" s="228" t="str">
        <f t="shared" si="3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8"/>
        <v>0</v>
      </c>
      <c r="AB382" s="228" t="str">
        <f t="shared" si="3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8"/>
        <v>0</v>
      </c>
      <c r="AB383" s="228" t="str">
        <f t="shared" si="3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8"/>
        <v>0</v>
      </c>
      <c r="AB384" s="228" t="str">
        <f t="shared" si="3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8"/>
        <v>0</v>
      </c>
      <c r="AB385" s="228" t="str">
        <f t="shared" si="3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38"/>
        <v>0</v>
      </c>
      <c r="AB386" s="228" t="str">
        <f t="shared" si="3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7"/>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38"/>
        <v>0</v>
      </c>
      <c r="AB387" s="228" t="str">
        <f t="shared" si="3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7"/>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38"/>
        <v>0</v>
      </c>
      <c r="AB388" s="228" t="str">
        <f t="shared" si="3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40">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41">IF(AND(C390="Smelter not listed",OR(LEN(D390)=0,LEN(E390)=0)),1,0)</f>
        <v>0</v>
      </c>
      <c r="AB390" s="228" t="str">
        <f t="shared" ref="AB390:AB421" si="42">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0"/>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1"/>
        <v>0</v>
      </c>
      <c r="AB391" s="228" t="str">
        <f t="shared" si="42"/>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0"/>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1"/>
        <v>0</v>
      </c>
      <c r="AB392" s="228" t="str">
        <f t="shared" si="42"/>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0"/>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1"/>
        <v>0</v>
      </c>
      <c r="AB393" s="228" t="str">
        <f t="shared" si="42"/>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0"/>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1"/>
        <v>0</v>
      </c>
      <c r="AB394" s="228" t="str">
        <f t="shared" si="42"/>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0"/>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1"/>
        <v>0</v>
      </c>
      <c r="AB395" s="228" t="str">
        <f t="shared" si="42"/>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0"/>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1"/>
        <v>0</v>
      </c>
      <c r="AB396" s="228" t="str">
        <f t="shared" si="42"/>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0"/>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1"/>
        <v>0</v>
      </c>
      <c r="AB397" s="228" t="str">
        <f t="shared" si="42"/>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0"/>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1"/>
        <v>0</v>
      </c>
      <c r="AB398" s="228" t="str">
        <f t="shared" si="42"/>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40"/>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1"/>
        <v>0</v>
      </c>
      <c r="AB399" s="228" t="str">
        <f t="shared" si="42"/>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0"/>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1"/>
        <v>0</v>
      </c>
      <c r="AB400" s="228" t="str">
        <f t="shared" si="42"/>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0"/>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1"/>
        <v>0</v>
      </c>
      <c r="AB401" s="228" t="str">
        <f t="shared" si="42"/>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1"/>
        <v>0</v>
      </c>
      <c r="AB402" s="228" t="str">
        <f t="shared" si="42"/>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1"/>
        <v>0</v>
      </c>
      <c r="AB403" s="228" t="str">
        <f t="shared" si="42"/>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1"/>
        <v>0</v>
      </c>
      <c r="AB404" s="228" t="str">
        <f t="shared" si="42"/>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1"/>
        <v>0</v>
      </c>
      <c r="AB405" s="228" t="str">
        <f t="shared" si="42"/>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1"/>
        <v>0</v>
      </c>
      <c r="AB406" s="228" t="str">
        <f t="shared" si="42"/>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1"/>
        <v>0</v>
      </c>
      <c r="AB407" s="228" t="str">
        <f t="shared" si="42"/>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1"/>
        <v>0</v>
      </c>
      <c r="AB408" s="228" t="str">
        <f t="shared" si="42"/>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1"/>
        <v>0</v>
      </c>
      <c r="AB409" s="228" t="str">
        <f t="shared" si="4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1"/>
        <v>0</v>
      </c>
      <c r="AB410" s="228" t="str">
        <f t="shared" si="4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1"/>
        <v>0</v>
      </c>
      <c r="AB411" s="228" t="str">
        <f t="shared" si="4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1"/>
        <v>0</v>
      </c>
      <c r="AB412" s="228" t="str">
        <f t="shared" si="4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1"/>
        <v>0</v>
      </c>
      <c r="AB413" s="228" t="str">
        <f t="shared" si="4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1"/>
        <v>0</v>
      </c>
      <c r="AB414" s="228" t="str">
        <f t="shared" si="4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1"/>
        <v>0</v>
      </c>
      <c r="AB415" s="228" t="str">
        <f t="shared" si="4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1"/>
        <v>0</v>
      </c>
      <c r="AB416" s="228" t="str">
        <f t="shared" si="4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1"/>
        <v>0</v>
      </c>
      <c r="AB417" s="228" t="str">
        <f t="shared" si="4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1"/>
        <v>0</v>
      </c>
      <c r="AB418" s="228" t="str">
        <f t="shared" si="4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1"/>
        <v>0</v>
      </c>
      <c r="AB419" s="228" t="str">
        <f t="shared" si="4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1"/>
        <v>0</v>
      </c>
      <c r="AB420" s="228" t="str">
        <f t="shared" si="4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1"/>
        <v>0</v>
      </c>
      <c r="AB421" s="228" t="str">
        <f t="shared" si="4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43">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44">IF(AND(C422="Smelter not listed",OR(LEN(D422)=0,LEN(E422)=0)),1,0)</f>
        <v>0</v>
      </c>
      <c r="AB422" s="228" t="str">
        <f t="shared" ref="AB422:AB452" si="45">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3"/>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4"/>
        <v>0</v>
      </c>
      <c r="AB423" s="228" t="str">
        <f t="shared" si="45"/>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3"/>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4"/>
        <v>0</v>
      </c>
      <c r="AB424" s="228" t="str">
        <f t="shared" si="45"/>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3"/>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4"/>
        <v>0</v>
      </c>
      <c r="AB425" s="228" t="str">
        <f t="shared" si="45"/>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3"/>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4"/>
        <v>0</v>
      </c>
      <c r="AB426" s="228" t="str">
        <f t="shared" si="45"/>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3"/>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4"/>
        <v>0</v>
      </c>
      <c r="AB427" s="228" t="str">
        <f t="shared" si="45"/>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3"/>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4"/>
        <v>0</v>
      </c>
      <c r="AB428" s="228" t="str">
        <f t="shared" si="45"/>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4"/>
        <v>0</v>
      </c>
      <c r="AB429" s="228" t="str">
        <f t="shared" si="45"/>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4"/>
        <v>0</v>
      </c>
      <c r="AB430" s="228" t="str">
        <f t="shared" si="45"/>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4"/>
        <v>0</v>
      </c>
      <c r="AB431" s="228" t="str">
        <f t="shared" si="45"/>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4"/>
        <v>0</v>
      </c>
      <c r="AB432" s="228" t="str">
        <f t="shared" si="45"/>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4"/>
        <v>0</v>
      </c>
      <c r="AB433" s="228" t="str">
        <f t="shared" si="45"/>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4"/>
        <v>0</v>
      </c>
      <c r="AB434" s="228" t="str">
        <f t="shared" si="4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4"/>
        <v>0</v>
      </c>
      <c r="AB435" s="228" t="str">
        <f t="shared" si="4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4"/>
        <v>0</v>
      </c>
      <c r="AB436" s="228" t="str">
        <f t="shared" si="4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4"/>
        <v>0</v>
      </c>
      <c r="AB437" s="228" t="str">
        <f t="shared" si="4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4"/>
        <v>0</v>
      </c>
      <c r="AB438" s="228" t="str">
        <f t="shared" si="4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4"/>
        <v>0</v>
      </c>
      <c r="AB439" s="228" t="str">
        <f t="shared" si="4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4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4"/>
        <v>0</v>
      </c>
      <c r="AB440" s="228" t="str">
        <f t="shared" si="4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4"/>
        <v>0</v>
      </c>
      <c r="AB441" s="228" t="str">
        <f t="shared" si="4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4"/>
        <v>0</v>
      </c>
      <c r="AB442" s="228" t="str">
        <f t="shared" si="4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4"/>
        <v>0</v>
      </c>
      <c r="AB443" s="228" t="str">
        <f t="shared" si="4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4"/>
        <v>0</v>
      </c>
      <c r="AB444" s="228" t="str">
        <f t="shared" si="4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4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4"/>
        <v>0</v>
      </c>
      <c r="AB445" s="228" t="str">
        <f t="shared" si="4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4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4"/>
        <v>0</v>
      </c>
      <c r="AB446" s="228" t="str">
        <f t="shared" si="4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4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4"/>
        <v>0</v>
      </c>
      <c r="AB447" s="228" t="str">
        <f t="shared" si="4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4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4"/>
        <v>0</v>
      </c>
      <c r="AB448" s="228" t="str">
        <f t="shared" si="4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4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4"/>
        <v>0</v>
      </c>
      <c r="AB449" s="228" t="str">
        <f t="shared" si="4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4"/>
        <v>0</v>
      </c>
      <c r="AB450" s="228" t="str">
        <f t="shared" si="4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4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4"/>
        <v>0</v>
      </c>
      <c r="AB451" s="228" t="str">
        <f t="shared" si="4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4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4"/>
        <v>0</v>
      </c>
      <c r="AB452" s="228" t="str">
        <f t="shared" si="4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6">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47">IF(AND(C454="Smelter not listed",OR(LEN(D454)=0,LEN(E454)=0)),1,0)</f>
        <v>0</v>
      </c>
      <c r="AB454" s="228" t="str">
        <f t="shared" ref="AB454:AB485" si="4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7"/>
        <v>0</v>
      </c>
      <c r="AB455" s="228" t="str">
        <f t="shared" si="4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7"/>
        <v>0</v>
      </c>
      <c r="AB456" s="228" t="str">
        <f t="shared" si="4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7"/>
        <v>0</v>
      </c>
      <c r="AB457" s="228" t="str">
        <f t="shared" si="4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7"/>
        <v>0</v>
      </c>
      <c r="AB458" s="228" t="str">
        <f t="shared" si="4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7"/>
        <v>0</v>
      </c>
      <c r="AB459" s="228" t="str">
        <f t="shared" si="4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7"/>
        <v>0</v>
      </c>
      <c r="AB460" s="228" t="str">
        <f t="shared" si="4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7"/>
        <v>0</v>
      </c>
      <c r="AB461" s="228" t="str">
        <f t="shared" si="4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7"/>
        <v>0</v>
      </c>
      <c r="AB462" s="228" t="str">
        <f t="shared" si="4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7"/>
        <v>0</v>
      </c>
      <c r="AB463" s="228" t="str">
        <f t="shared" si="4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7"/>
        <v>0</v>
      </c>
      <c r="AB464" s="228" t="str">
        <f t="shared" si="4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7"/>
        <v>0</v>
      </c>
      <c r="AB465" s="228" t="str">
        <f t="shared" si="4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7"/>
        <v>0</v>
      </c>
      <c r="AB466" s="228" t="str">
        <f t="shared" si="4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7"/>
        <v>0</v>
      </c>
      <c r="AB467" s="228" t="str">
        <f t="shared" si="4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7"/>
        <v>0</v>
      </c>
      <c r="AB468" s="228" t="str">
        <f t="shared" si="4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7"/>
        <v>0</v>
      </c>
      <c r="AB469" s="228" t="str">
        <f t="shared" si="4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7"/>
        <v>0</v>
      </c>
      <c r="AB470" s="228" t="str">
        <f t="shared" si="4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7"/>
        <v>0</v>
      </c>
      <c r="AB471" s="228" t="str">
        <f t="shared" si="4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7"/>
        <v>0</v>
      </c>
      <c r="AB472" s="228" t="str">
        <f t="shared" si="4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47"/>
        <v>0</v>
      </c>
      <c r="AB473" s="228" t="str">
        <f t="shared" si="4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47"/>
        <v>0</v>
      </c>
      <c r="AB474" s="228" t="str">
        <f t="shared" si="4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47"/>
        <v>0</v>
      </c>
      <c r="AB475" s="228" t="str">
        <f t="shared" si="4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47"/>
        <v>0</v>
      </c>
      <c r="AB476" s="228" t="str">
        <f t="shared" si="4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47"/>
        <v>0</v>
      </c>
      <c r="AB477" s="228" t="str">
        <f t="shared" si="4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47"/>
        <v>0</v>
      </c>
      <c r="AB478" s="228" t="str">
        <f t="shared" si="4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47"/>
        <v>0</v>
      </c>
      <c r="AB479" s="228" t="str">
        <f t="shared" si="4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47"/>
        <v>0</v>
      </c>
      <c r="AB480" s="228" t="str">
        <f t="shared" si="4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47"/>
        <v>0</v>
      </c>
      <c r="AB481" s="228" t="str">
        <f t="shared" si="4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47"/>
        <v>0</v>
      </c>
      <c r="AB482" s="228" t="str">
        <f t="shared" si="4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47"/>
        <v>0</v>
      </c>
      <c r="AB483" s="228" t="str">
        <f t="shared" si="4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47"/>
        <v>0</v>
      </c>
      <c r="AB484" s="228" t="str">
        <f t="shared" si="4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47"/>
        <v>0</v>
      </c>
      <c r="AB485" s="228" t="str">
        <f t="shared" si="4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9">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50">IF(AND(C486="Smelter not listed",OR(LEN(D486)=0,LEN(E486)=0)),1,0)</f>
        <v>0</v>
      </c>
      <c r="AB486" s="228" t="str">
        <f t="shared" ref="AB486:AB516" si="5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0"/>
        <v>0</v>
      </c>
      <c r="AB487" s="228" t="str">
        <f t="shared" si="5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0"/>
        <v>0</v>
      </c>
      <c r="AB488" s="228" t="str">
        <f t="shared" si="5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0"/>
        <v>0</v>
      </c>
      <c r="AB489" s="228" t="str">
        <f t="shared" si="5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0"/>
        <v>0</v>
      </c>
      <c r="AB490" s="228" t="str">
        <f t="shared" si="5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0"/>
        <v>0</v>
      </c>
      <c r="AB491" s="228" t="str">
        <f t="shared" si="5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0"/>
        <v>0</v>
      </c>
      <c r="AB492" s="228" t="str">
        <f t="shared" si="5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0"/>
        <v>0</v>
      </c>
      <c r="AB493" s="228" t="str">
        <f t="shared" si="5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0"/>
        <v>0</v>
      </c>
      <c r="AB494" s="228" t="str">
        <f t="shared" si="5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0"/>
        <v>0</v>
      </c>
      <c r="AB495" s="228" t="str">
        <f t="shared" si="5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0"/>
        <v>0</v>
      </c>
      <c r="AB496" s="228" t="str">
        <f t="shared" si="5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0"/>
        <v>0</v>
      </c>
      <c r="AB497" s="228" t="str">
        <f t="shared" si="5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0"/>
        <v>0</v>
      </c>
      <c r="AB498" s="228" t="str">
        <f t="shared" si="5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0"/>
        <v>0</v>
      </c>
      <c r="AB499" s="228" t="str">
        <f t="shared" si="5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0"/>
        <v>0</v>
      </c>
      <c r="AB500" s="228" t="str">
        <f t="shared" si="5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50"/>
        <v>0</v>
      </c>
      <c r="AB501" s="228" t="str">
        <f t="shared" si="5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50"/>
        <v>0</v>
      </c>
      <c r="AB502" s="228" t="str">
        <f t="shared" si="5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50"/>
        <v>0</v>
      </c>
      <c r="AB503" s="228" t="str">
        <f t="shared" si="5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50"/>
        <v>0</v>
      </c>
      <c r="AB504" s="228" t="str">
        <f t="shared" si="5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50"/>
        <v>0</v>
      </c>
      <c r="AB505" s="228" t="str">
        <f t="shared" si="5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50"/>
        <v>0</v>
      </c>
      <c r="AB506" s="228" t="str">
        <f t="shared" si="5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50"/>
        <v>0</v>
      </c>
      <c r="AB507" s="228" t="str">
        <f t="shared" si="5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50"/>
        <v>0</v>
      </c>
      <c r="AB508" s="228" t="str">
        <f t="shared" si="5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50"/>
        <v>0</v>
      </c>
      <c r="AB509" s="228" t="str">
        <f t="shared" si="5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50"/>
        <v>0</v>
      </c>
      <c r="AB510" s="228" t="str">
        <f t="shared" si="5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50"/>
        <v>0</v>
      </c>
      <c r="AB511" s="228" t="str">
        <f t="shared" si="5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50"/>
        <v>0</v>
      </c>
      <c r="AB512" s="228" t="str">
        <f t="shared" si="5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50"/>
        <v>0</v>
      </c>
      <c r="AB513" s="228" t="str">
        <f t="shared" si="5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50"/>
        <v>0</v>
      </c>
      <c r="AB514" s="228" t="str">
        <f t="shared" si="5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50"/>
        <v>0</v>
      </c>
      <c r="AB515" s="228" t="str">
        <f t="shared" si="5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50"/>
        <v>0</v>
      </c>
      <c r="AB516" s="228" t="str">
        <f t="shared" si="5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52">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53">IF(AND(C518="Smelter not listed",OR(LEN(D518)=0,LEN(E518)=0)),1,0)</f>
        <v>0</v>
      </c>
      <c r="AB518" s="228" t="str">
        <f t="shared" ref="AB518:AB549" si="54">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5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53"/>
        <v>0</v>
      </c>
      <c r="AB519" s="228" t="str">
        <f t="shared" si="5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5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53"/>
        <v>0</v>
      </c>
      <c r="AB520" s="228" t="str">
        <f t="shared" si="5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5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53"/>
        <v>0</v>
      </c>
      <c r="AB521" s="228" t="str">
        <f t="shared" si="5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5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53"/>
        <v>0</v>
      </c>
      <c r="AB522" s="228" t="str">
        <f t="shared" si="5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5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53"/>
        <v>0</v>
      </c>
      <c r="AB523" s="228" t="str">
        <f t="shared" si="5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5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53"/>
        <v>0</v>
      </c>
      <c r="AB524" s="228" t="str">
        <f t="shared" si="5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5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53"/>
        <v>0</v>
      </c>
      <c r="AB525" s="228" t="str">
        <f t="shared" si="5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5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53"/>
        <v>0</v>
      </c>
      <c r="AB526" s="228" t="str">
        <f t="shared" si="5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5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53"/>
        <v>0</v>
      </c>
      <c r="AB527" s="228" t="str">
        <f t="shared" si="5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5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53"/>
        <v>0</v>
      </c>
      <c r="AB528" s="228" t="str">
        <f t="shared" si="5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5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53"/>
        <v>0</v>
      </c>
      <c r="AB529" s="228" t="str">
        <f t="shared" si="5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5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53"/>
        <v>0</v>
      </c>
      <c r="AB530" s="228" t="str">
        <f t="shared" si="5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5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53"/>
        <v>0</v>
      </c>
      <c r="AB531" s="228" t="str">
        <f t="shared" si="5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5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53"/>
        <v>0</v>
      </c>
      <c r="AB532" s="228" t="str">
        <f t="shared" si="5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5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53"/>
        <v>0</v>
      </c>
      <c r="AB533" s="228" t="str">
        <f t="shared" si="5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5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53"/>
        <v>0</v>
      </c>
      <c r="AB534" s="228" t="str">
        <f t="shared" si="5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5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53"/>
        <v>0</v>
      </c>
      <c r="AB535" s="228" t="str">
        <f t="shared" si="5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5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53"/>
        <v>0</v>
      </c>
      <c r="AB536" s="228" t="str">
        <f t="shared" si="5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5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53"/>
        <v>0</v>
      </c>
      <c r="AB537" s="228" t="str">
        <f t="shared" si="5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5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53"/>
        <v>0</v>
      </c>
      <c r="AB538" s="228" t="str">
        <f t="shared" si="5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5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53"/>
        <v>0</v>
      </c>
      <c r="AB539" s="228" t="str">
        <f t="shared" si="5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5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53"/>
        <v>0</v>
      </c>
      <c r="AB540" s="228" t="str">
        <f t="shared" si="5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5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53"/>
        <v>0</v>
      </c>
      <c r="AB541" s="228" t="str">
        <f t="shared" si="5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5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53"/>
        <v>0</v>
      </c>
      <c r="AB542" s="228" t="str">
        <f t="shared" si="5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5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53"/>
        <v>0</v>
      </c>
      <c r="AB543" s="228" t="str">
        <f t="shared" si="5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5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53"/>
        <v>0</v>
      </c>
      <c r="AB544" s="228" t="str">
        <f t="shared" si="5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5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53"/>
        <v>0</v>
      </c>
      <c r="AB545" s="228" t="str">
        <f t="shared" si="5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5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53"/>
        <v>0</v>
      </c>
      <c r="AB546" s="228" t="str">
        <f t="shared" si="5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5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53"/>
        <v>0</v>
      </c>
      <c r="AB547" s="228" t="str">
        <f t="shared" si="54"/>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52"/>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53"/>
        <v>0</v>
      </c>
      <c r="AB548" s="228" t="str">
        <f t="shared" si="54"/>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52"/>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53"/>
        <v>0</v>
      </c>
      <c r="AB549" s="228" t="str">
        <f t="shared" si="54"/>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5">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56">IF(AND(C550="Smelter not listed",OR(LEN(D550)=0,LEN(E550)=0)),1,0)</f>
        <v>0</v>
      </c>
      <c r="AB550" s="228" t="str">
        <f t="shared" ref="AB550:AB580" si="57">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56"/>
        <v>0</v>
      </c>
      <c r="AB551" s="228" t="str">
        <f t="shared" si="5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56"/>
        <v>0</v>
      </c>
      <c r="AB552" s="228" t="str">
        <f t="shared" si="5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56"/>
        <v>0</v>
      </c>
      <c r="AB553" s="228" t="str">
        <f t="shared" si="5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56"/>
        <v>0</v>
      </c>
      <c r="AB554" s="228" t="str">
        <f t="shared" si="5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56"/>
        <v>0</v>
      </c>
      <c r="AB555" s="228" t="str">
        <f t="shared" si="5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56"/>
        <v>0</v>
      </c>
      <c r="AB556" s="228" t="str">
        <f t="shared" si="5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56"/>
        <v>0</v>
      </c>
      <c r="AB557" s="228" t="str">
        <f t="shared" si="5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56"/>
        <v>0</v>
      </c>
      <c r="AB558" s="228" t="str">
        <f t="shared" si="5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56"/>
        <v>0</v>
      </c>
      <c r="AB559" s="228" t="str">
        <f t="shared" si="5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56"/>
        <v>0</v>
      </c>
      <c r="AB560" s="228" t="str">
        <f t="shared" si="5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56"/>
        <v>0</v>
      </c>
      <c r="AB561" s="228" t="str">
        <f t="shared" si="5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56"/>
        <v>0</v>
      </c>
      <c r="AB562" s="228" t="str">
        <f t="shared" si="5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56"/>
        <v>0</v>
      </c>
      <c r="AB563" s="228" t="str">
        <f t="shared" si="5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56"/>
        <v>0</v>
      </c>
      <c r="AB564" s="228" t="str">
        <f t="shared" si="5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56"/>
        <v>0</v>
      </c>
      <c r="AB565" s="228" t="str">
        <f t="shared" si="5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56"/>
        <v>0</v>
      </c>
      <c r="AB566" s="228" t="str">
        <f t="shared" si="5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56"/>
        <v>0</v>
      </c>
      <c r="AB567" s="228" t="str">
        <f t="shared" si="5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56"/>
        <v>0</v>
      </c>
      <c r="AB568" s="228" t="str">
        <f t="shared" si="5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56"/>
        <v>0</v>
      </c>
      <c r="AB569" s="228" t="str">
        <f t="shared" si="5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56"/>
        <v>0</v>
      </c>
      <c r="AB570" s="228" t="str">
        <f t="shared" si="5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56"/>
        <v>0</v>
      </c>
      <c r="AB571" s="228" t="str">
        <f t="shared" si="5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56"/>
        <v>0</v>
      </c>
      <c r="AB572" s="228" t="str">
        <f t="shared" si="5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56"/>
        <v>0</v>
      </c>
      <c r="AB573" s="228" t="str">
        <f t="shared" si="5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56"/>
        <v>0</v>
      </c>
      <c r="AB574" s="228" t="str">
        <f t="shared" si="57"/>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56"/>
        <v>0</v>
      </c>
      <c r="AB575" s="228" t="str">
        <f t="shared" si="5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56"/>
        <v>0</v>
      </c>
      <c r="AB576" s="228" t="str">
        <f t="shared" si="5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56"/>
        <v>0</v>
      </c>
      <c r="AB577" s="228" t="str">
        <f t="shared" si="5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56"/>
        <v>0</v>
      </c>
      <c r="AB578" s="228" t="str">
        <f t="shared" si="57"/>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5"/>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56"/>
        <v>0</v>
      </c>
      <c r="AB579" s="228" t="str">
        <f t="shared" si="57"/>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5"/>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56"/>
        <v>0</v>
      </c>
      <c r="AB580" s="228" t="str">
        <f t="shared" si="57"/>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8">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586" ca="1" si="59">IF(AND(C581="Smelter not listed",OR(LEN(D581)=0,LEN(E581)=0)),1,0)</f>
        <v>0</v>
      </c>
      <c r="AB581" s="228" t="str">
        <f t="shared" ref="AB581:AB586" si="60">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8"/>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59"/>
        <v>0</v>
      </c>
      <c r="AB582" s="228" t="str">
        <f t="shared" si="60"/>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8"/>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59"/>
        <v>0</v>
      </c>
      <c r="AB583" s="228" t="str">
        <f t="shared" si="60"/>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8"/>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59"/>
        <v>0</v>
      </c>
      <c r="AB584" s="228" t="str">
        <f t="shared" si="60"/>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8"/>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59"/>
        <v>0</v>
      </c>
      <c r="AB585" s="228" t="str">
        <f t="shared" si="60"/>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8"/>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59"/>
        <v>0</v>
      </c>
      <c r="AB586" s="228" t="str">
        <f t="shared" si="60"/>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61">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62">IF(AND(C587="Smelter not listed",OR(LEN(D587)=0,LEN(E587)=0)),1,0)</f>
        <v>0</v>
      </c>
      <c r="AB587" s="228" t="str">
        <f t="shared" ref="AB587:AB634" si="63">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6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62"/>
        <v>0</v>
      </c>
      <c r="AB588" s="228" t="str">
        <f t="shared" si="6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6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62"/>
        <v>0</v>
      </c>
      <c r="AB589" s="228" t="str">
        <f t="shared" si="6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6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62"/>
        <v>0</v>
      </c>
      <c r="AB590" s="228" t="str">
        <f t="shared" si="6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6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62"/>
        <v>0</v>
      </c>
      <c r="AB591" s="228" t="str">
        <f t="shared" si="6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6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62"/>
        <v>0</v>
      </c>
      <c r="AB592" s="228" t="str">
        <f t="shared" si="6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6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62"/>
        <v>0</v>
      </c>
      <c r="AB593" s="228" t="str">
        <f t="shared" si="6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6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62"/>
        <v>0</v>
      </c>
      <c r="AB594" s="228" t="str">
        <f t="shared" si="63"/>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6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62"/>
        <v>0</v>
      </c>
      <c r="AB595" s="228" t="str">
        <f t="shared" si="63"/>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6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62"/>
        <v>0</v>
      </c>
      <c r="AB596" s="228" t="str">
        <f t="shared" si="63"/>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61"/>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62"/>
        <v>0</v>
      </c>
      <c r="AB597" s="228" t="str">
        <f t="shared" si="63"/>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61"/>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62"/>
        <v>0</v>
      </c>
      <c r="AB598" s="228" t="str">
        <f t="shared" si="63"/>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61"/>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62"/>
        <v>0</v>
      </c>
      <c r="AB599" s="228" t="str">
        <f t="shared" si="63"/>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61"/>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62"/>
        <v>0</v>
      </c>
      <c r="AB600" s="228" t="str">
        <f t="shared" si="63"/>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61"/>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62"/>
        <v>0</v>
      </c>
      <c r="AB601" s="228" t="str">
        <f t="shared" si="63"/>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61"/>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62"/>
        <v>0</v>
      </c>
      <c r="AB602" s="228" t="str">
        <f t="shared" si="63"/>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61"/>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62"/>
        <v>0</v>
      </c>
      <c r="AB603" s="228" t="str">
        <f t="shared" si="63"/>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61"/>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62"/>
        <v>0</v>
      </c>
      <c r="AB604" s="228" t="str">
        <f t="shared" si="63"/>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61"/>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62"/>
        <v>0</v>
      </c>
      <c r="AB605" s="228" t="str">
        <f t="shared" si="63"/>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61"/>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62"/>
        <v>0</v>
      </c>
      <c r="AB606" s="228" t="str">
        <f t="shared" si="63"/>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61"/>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62"/>
        <v>0</v>
      </c>
      <c r="AB607" s="228" t="str">
        <f t="shared" si="63"/>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61"/>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62"/>
        <v>0</v>
      </c>
      <c r="AB608" s="228" t="str">
        <f t="shared" si="63"/>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61"/>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62"/>
        <v>0</v>
      </c>
      <c r="AB609" s="228" t="str">
        <f t="shared" si="63"/>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61"/>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62"/>
        <v>0</v>
      </c>
      <c r="AB610" s="228" t="str">
        <f t="shared" si="63"/>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61"/>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62"/>
        <v>0</v>
      </c>
      <c r="AB611" s="228" t="str">
        <f t="shared" si="63"/>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61"/>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62"/>
        <v>0</v>
      </c>
      <c r="AB612" s="228" t="str">
        <f t="shared" si="63"/>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61"/>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62"/>
        <v>0</v>
      </c>
      <c r="AB613" s="228" t="str">
        <f t="shared" si="63"/>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61"/>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62"/>
        <v>0</v>
      </c>
      <c r="AB614" s="228" t="str">
        <f t="shared" si="63"/>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61"/>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62"/>
        <v>0</v>
      </c>
      <c r="AB615" s="228" t="str">
        <f t="shared" si="63"/>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61"/>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62"/>
        <v>0</v>
      </c>
      <c r="AB616" s="228" t="str">
        <f t="shared" si="63"/>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61"/>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62"/>
        <v>0</v>
      </c>
      <c r="AB617" s="228" t="str">
        <f t="shared" si="63"/>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61"/>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62"/>
        <v>0</v>
      </c>
      <c r="AB618" s="228" t="str">
        <f t="shared" si="63"/>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61"/>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62"/>
        <v>0</v>
      </c>
      <c r="AB619" s="228" t="str">
        <f t="shared" si="63"/>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61"/>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62"/>
        <v>0</v>
      </c>
      <c r="AB620" s="228" t="str">
        <f t="shared" si="63"/>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61"/>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62"/>
        <v>0</v>
      </c>
      <c r="AB621" s="228" t="str">
        <f t="shared" si="63"/>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61"/>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62"/>
        <v>0</v>
      </c>
      <c r="AB622" s="228" t="str">
        <f t="shared" si="63"/>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6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62"/>
        <v>0</v>
      </c>
      <c r="AB623" s="228" t="str">
        <f t="shared" si="63"/>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6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62"/>
        <v>0</v>
      </c>
      <c r="AB624" s="228" t="str">
        <f t="shared" si="63"/>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6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62"/>
        <v>0</v>
      </c>
      <c r="AB625" s="228" t="str">
        <f t="shared" si="63"/>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6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62"/>
        <v>0</v>
      </c>
      <c r="AB626" s="228" t="str">
        <f t="shared" si="63"/>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61"/>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62"/>
        <v>0</v>
      </c>
      <c r="AB627" s="228" t="str">
        <f t="shared" si="63"/>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61"/>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62"/>
        <v>0</v>
      </c>
      <c r="AB628" s="228" t="str">
        <f t="shared" si="63"/>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61"/>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62"/>
        <v>0</v>
      </c>
      <c r="AB629" s="228" t="str">
        <f t="shared" si="63"/>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61"/>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62"/>
        <v>0</v>
      </c>
      <c r="AB630" s="228" t="str">
        <f t="shared" si="63"/>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61"/>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62"/>
        <v>0</v>
      </c>
      <c r="AB631" s="228" t="str">
        <f t="shared" si="63"/>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61"/>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62"/>
        <v>0</v>
      </c>
      <c r="AB632" s="228" t="str">
        <f t="shared" si="63"/>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61"/>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62"/>
        <v>0</v>
      </c>
      <c r="AB633" s="228" t="str">
        <f t="shared" si="63"/>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6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62"/>
        <v>0</v>
      </c>
      <c r="AB634" s="228" t="str">
        <f t="shared" si="63"/>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4">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65">IF(AND(C636="Smelter not listed",OR(LEN(D636)=0,LEN(E636)=0)),1,0)</f>
        <v>0</v>
      </c>
      <c r="AB636" s="228" t="str">
        <f t="shared" ref="AB636:AB667" si="66">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65"/>
        <v>0</v>
      </c>
      <c r="AB637" s="228" t="str">
        <f t="shared" si="6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65"/>
        <v>0</v>
      </c>
      <c r="AB638" s="228" t="str">
        <f t="shared" si="6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65"/>
        <v>0</v>
      </c>
      <c r="AB639" s="228" t="str">
        <f t="shared" si="6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65"/>
        <v>0</v>
      </c>
      <c r="AB640" s="228" t="str">
        <f t="shared" si="6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65"/>
        <v>0</v>
      </c>
      <c r="AB641" s="228" t="str">
        <f t="shared" si="6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65"/>
        <v>0</v>
      </c>
      <c r="AB642" s="228" t="str">
        <f t="shared" si="6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65"/>
        <v>0</v>
      </c>
      <c r="AB643" s="228" t="str">
        <f t="shared" si="6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65"/>
        <v>0</v>
      </c>
      <c r="AB644" s="228" t="str">
        <f t="shared" si="6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65"/>
        <v>0</v>
      </c>
      <c r="AB645" s="228" t="str">
        <f t="shared" si="6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65"/>
        <v>0</v>
      </c>
      <c r="AB646" s="228" t="str">
        <f t="shared" si="6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65"/>
        <v>0</v>
      </c>
      <c r="AB647" s="228" t="str">
        <f t="shared" si="6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65"/>
        <v>0</v>
      </c>
      <c r="AB648" s="228" t="str">
        <f t="shared" si="6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65"/>
        <v>0</v>
      </c>
      <c r="AB649" s="228" t="str">
        <f t="shared" si="6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65"/>
        <v>0</v>
      </c>
      <c r="AB650" s="228" t="str">
        <f t="shared" si="6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65"/>
        <v>0</v>
      </c>
      <c r="AB651" s="228" t="str">
        <f t="shared" si="6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65"/>
        <v>0</v>
      </c>
      <c r="AB652" s="228" t="str">
        <f t="shared" si="6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65"/>
        <v>0</v>
      </c>
      <c r="AB653" s="228" t="str">
        <f t="shared" si="6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65"/>
        <v>0</v>
      </c>
      <c r="AB654" s="228" t="str">
        <f t="shared" si="6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65"/>
        <v>0</v>
      </c>
      <c r="AB655" s="228" t="str">
        <f t="shared" si="6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65"/>
        <v>0</v>
      </c>
      <c r="AB656" s="228" t="str">
        <f t="shared" si="6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65"/>
        <v>0</v>
      </c>
      <c r="AB657" s="228" t="str">
        <f t="shared" si="6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65"/>
        <v>0</v>
      </c>
      <c r="AB658" s="228" t="str">
        <f t="shared" si="6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65"/>
        <v>0</v>
      </c>
      <c r="AB659" s="228" t="str">
        <f t="shared" si="6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65"/>
        <v>0</v>
      </c>
      <c r="AB660" s="228" t="str">
        <f t="shared" si="6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65"/>
        <v>0</v>
      </c>
      <c r="AB661" s="228" t="str">
        <f t="shared" si="6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65"/>
        <v>0</v>
      </c>
      <c r="AB662" s="228" t="str">
        <f t="shared" si="6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65"/>
        <v>0</v>
      </c>
      <c r="AB663" s="228" t="str">
        <f t="shared" si="6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65"/>
        <v>0</v>
      </c>
      <c r="AB664" s="228" t="str">
        <f t="shared" si="6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65"/>
        <v>0</v>
      </c>
      <c r="AB665" s="228" t="str">
        <f t="shared" si="66"/>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65"/>
        <v>0</v>
      </c>
      <c r="AB666" s="228" t="str">
        <f t="shared" si="66"/>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65"/>
        <v>0</v>
      </c>
      <c r="AB667" s="228" t="str">
        <f t="shared" si="66"/>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7">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68">IF(AND(C668="Smelter not listed",OR(LEN(D668)=0,LEN(E668)=0)),1,0)</f>
        <v>0</v>
      </c>
      <c r="AB668" s="228" t="str">
        <f t="shared" ref="AB668:AB698" si="69">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68"/>
        <v>0</v>
      </c>
      <c r="AB669" s="228" t="str">
        <f t="shared" si="6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68"/>
        <v>0</v>
      </c>
      <c r="AB670" s="228" t="str">
        <f t="shared" si="6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68"/>
        <v>0</v>
      </c>
      <c r="AB671" s="228" t="str">
        <f t="shared" si="6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68"/>
        <v>0</v>
      </c>
      <c r="AB672" s="228" t="str">
        <f t="shared" si="6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68"/>
        <v>0</v>
      </c>
      <c r="AB673" s="228" t="str">
        <f t="shared" si="6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68"/>
        <v>0</v>
      </c>
      <c r="AB674" s="228" t="str">
        <f t="shared" si="6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68"/>
        <v>0</v>
      </c>
      <c r="AB675" s="228" t="str">
        <f t="shared" si="6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68"/>
        <v>0</v>
      </c>
      <c r="AB676" s="228" t="str">
        <f t="shared" si="6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68"/>
        <v>0</v>
      </c>
      <c r="AB677" s="228" t="str">
        <f t="shared" si="6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68"/>
        <v>0</v>
      </c>
      <c r="AB678" s="228" t="str">
        <f t="shared" si="6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68"/>
        <v>0</v>
      </c>
      <c r="AB679" s="228" t="str">
        <f t="shared" si="6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68"/>
        <v>0</v>
      </c>
      <c r="AB680" s="228" t="str">
        <f t="shared" si="6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68"/>
        <v>0</v>
      </c>
      <c r="AB681" s="228" t="str">
        <f t="shared" si="6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68"/>
        <v>0</v>
      </c>
      <c r="AB682" s="228" t="str">
        <f t="shared" si="6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68"/>
        <v>0</v>
      </c>
      <c r="AB683" s="228" t="str">
        <f t="shared" si="6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68"/>
        <v>0</v>
      </c>
      <c r="AB684" s="228" t="str">
        <f t="shared" si="6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68"/>
        <v>0</v>
      </c>
      <c r="AB685" s="228" t="str">
        <f t="shared" si="6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68"/>
        <v>0</v>
      </c>
      <c r="AB686" s="228" t="str">
        <f t="shared" si="6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68"/>
        <v>0</v>
      </c>
      <c r="AB687" s="228" t="str">
        <f t="shared" si="6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68"/>
        <v>0</v>
      </c>
      <c r="AB688" s="228" t="str">
        <f t="shared" si="6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68"/>
        <v>0</v>
      </c>
      <c r="AB689" s="228" t="str">
        <f t="shared" si="6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68"/>
        <v>0</v>
      </c>
      <c r="AB690" s="228" t="str">
        <f t="shared" si="6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68"/>
        <v>0</v>
      </c>
      <c r="AB691" s="228" t="str">
        <f t="shared" si="6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68"/>
        <v>0</v>
      </c>
      <c r="AB692" s="228" t="str">
        <f t="shared" si="6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68"/>
        <v>0</v>
      </c>
      <c r="AB693" s="228" t="str">
        <f t="shared" si="6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68"/>
        <v>0</v>
      </c>
      <c r="AB694" s="228" t="str">
        <f t="shared" si="6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68"/>
        <v>0</v>
      </c>
      <c r="AB695" s="228" t="str">
        <f t="shared" si="6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7"/>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68"/>
        <v>0</v>
      </c>
      <c r="AB696" s="228" t="str">
        <f t="shared" si="69"/>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7"/>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68"/>
        <v>0</v>
      </c>
      <c r="AB697" s="228" t="str">
        <f t="shared" si="69"/>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7"/>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68"/>
        <v>0</v>
      </c>
      <c r="AB698" s="228" t="str">
        <f t="shared" si="69"/>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70">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71">IF(AND(C700="Smelter not listed",OR(LEN(D700)=0,LEN(E700)=0)),1,0)</f>
        <v>0</v>
      </c>
      <c r="AB700" s="228" t="str">
        <f t="shared" ref="AB700:AB731" si="72">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7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71"/>
        <v>0</v>
      </c>
      <c r="AB701" s="228" t="str">
        <f t="shared" si="72"/>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7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71"/>
        <v>0</v>
      </c>
      <c r="AB702" s="228" t="str">
        <f t="shared" si="72"/>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7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71"/>
        <v>0</v>
      </c>
      <c r="AB703" s="228" t="str">
        <f t="shared" si="72"/>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7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71"/>
        <v>0</v>
      </c>
      <c r="AB704" s="228" t="str">
        <f t="shared" si="72"/>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7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71"/>
        <v>0</v>
      </c>
      <c r="AB705" s="228" t="str">
        <f t="shared" si="72"/>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7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71"/>
        <v>0</v>
      </c>
      <c r="AB706" s="228" t="str">
        <f t="shared" si="72"/>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7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71"/>
        <v>0</v>
      </c>
      <c r="AB707" s="228" t="str">
        <f t="shared" si="72"/>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7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71"/>
        <v>0</v>
      </c>
      <c r="AB708" s="228" t="str">
        <f t="shared" si="72"/>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7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71"/>
        <v>0</v>
      </c>
      <c r="AB709" s="228" t="str">
        <f t="shared" si="72"/>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7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71"/>
        <v>0</v>
      </c>
      <c r="AB710" s="228" t="str">
        <f t="shared" si="72"/>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70"/>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71"/>
        <v>0</v>
      </c>
      <c r="AB711" s="228" t="str">
        <f t="shared" si="72"/>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70"/>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71"/>
        <v>0</v>
      </c>
      <c r="AB712" s="228" t="str">
        <f t="shared" si="72"/>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7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71"/>
        <v>0</v>
      </c>
      <c r="AB713" s="228" t="str">
        <f t="shared" si="72"/>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7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71"/>
        <v>0</v>
      </c>
      <c r="AB714" s="228" t="str">
        <f t="shared" si="72"/>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7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71"/>
        <v>0</v>
      </c>
      <c r="AB715" s="228" t="str">
        <f t="shared" si="72"/>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70"/>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71"/>
        <v>0</v>
      </c>
      <c r="AB716" s="228" t="str">
        <f t="shared" si="72"/>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70"/>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71"/>
        <v>0</v>
      </c>
      <c r="AB717" s="228" t="str">
        <f t="shared" si="72"/>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70"/>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71"/>
        <v>0</v>
      </c>
      <c r="AB718" s="228" t="str">
        <f t="shared" si="72"/>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70"/>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71"/>
        <v>0</v>
      </c>
      <c r="AB719" s="228" t="str">
        <f t="shared" si="72"/>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70"/>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71"/>
        <v>0</v>
      </c>
      <c r="AB720" s="228" t="str">
        <f t="shared" si="72"/>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70"/>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71"/>
        <v>0</v>
      </c>
      <c r="AB721" s="228" t="str">
        <f t="shared" si="72"/>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70"/>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71"/>
        <v>0</v>
      </c>
      <c r="AB722" s="228" t="str">
        <f t="shared" si="72"/>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70"/>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71"/>
        <v>0</v>
      </c>
      <c r="AB723" s="228" t="str">
        <f t="shared" si="72"/>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70"/>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71"/>
        <v>0</v>
      </c>
      <c r="AB724" s="228" t="str">
        <f t="shared" si="72"/>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70"/>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71"/>
        <v>0</v>
      </c>
      <c r="AB725" s="228" t="str">
        <f t="shared" si="72"/>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70"/>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71"/>
        <v>0</v>
      </c>
      <c r="AB726" s="228" t="str">
        <f t="shared" si="72"/>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70"/>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71"/>
        <v>0</v>
      </c>
      <c r="AB727" s="228" t="str">
        <f t="shared" si="72"/>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70"/>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71"/>
        <v>0</v>
      </c>
      <c r="AB728" s="228" t="str">
        <f t="shared" si="72"/>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70"/>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71"/>
        <v>0</v>
      </c>
      <c r="AB729" s="228" t="str">
        <f t="shared" si="72"/>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70"/>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71"/>
        <v>0</v>
      </c>
      <c r="AB730" s="228" t="str">
        <f t="shared" si="72"/>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70"/>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71"/>
        <v>0</v>
      </c>
      <c r="AB731" s="228" t="str">
        <f t="shared" si="72"/>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73">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74">IF(AND(C732="Smelter not listed",OR(LEN(D732)=0,LEN(E732)=0)),1,0)</f>
        <v>0</v>
      </c>
      <c r="AB732" s="228" t="str">
        <f t="shared" ref="AB732:AB762" si="75">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7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74"/>
        <v>0</v>
      </c>
      <c r="AB733" s="228" t="str">
        <f t="shared" si="7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7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74"/>
        <v>0</v>
      </c>
      <c r="AB734" s="228" t="str">
        <f t="shared" si="7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7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74"/>
        <v>0</v>
      </c>
      <c r="AB735" s="228" t="str">
        <f t="shared" si="75"/>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7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74"/>
        <v>0</v>
      </c>
      <c r="AB736" s="228" t="str">
        <f t="shared" si="75"/>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7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74"/>
        <v>0</v>
      </c>
      <c r="AB737" s="228" t="str">
        <f t="shared" si="75"/>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7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74"/>
        <v>0</v>
      </c>
      <c r="AB738" s="228" t="str">
        <f t="shared" si="75"/>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7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74"/>
        <v>0</v>
      </c>
      <c r="AB739" s="228" t="str">
        <f t="shared" si="75"/>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7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74"/>
        <v>0</v>
      </c>
      <c r="AB740" s="228" t="str">
        <f t="shared" si="75"/>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7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74"/>
        <v>0</v>
      </c>
      <c r="AB741" s="228" t="str">
        <f t="shared" si="75"/>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7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74"/>
        <v>0</v>
      </c>
      <c r="AB742" s="228" t="str">
        <f t="shared" si="75"/>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7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74"/>
        <v>0</v>
      </c>
      <c r="AB743" s="228" t="str">
        <f t="shared" si="75"/>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7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74"/>
        <v>0</v>
      </c>
      <c r="AB744" s="228" t="str">
        <f t="shared" si="75"/>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7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74"/>
        <v>0</v>
      </c>
      <c r="AB745" s="228" t="str">
        <f t="shared" si="75"/>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7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74"/>
        <v>0</v>
      </c>
      <c r="AB746" s="228" t="str">
        <f t="shared" si="75"/>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7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74"/>
        <v>0</v>
      </c>
      <c r="AB747" s="228" t="str">
        <f t="shared" si="75"/>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73"/>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74"/>
        <v>0</v>
      </c>
      <c r="AB748" s="228" t="str">
        <f t="shared" si="75"/>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73"/>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74"/>
        <v>0</v>
      </c>
      <c r="AB749" s="228" t="str">
        <f t="shared" si="75"/>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73"/>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74"/>
        <v>0</v>
      </c>
      <c r="AB750" s="228" t="str">
        <f t="shared" si="75"/>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73"/>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74"/>
        <v>0</v>
      </c>
      <c r="AB751" s="228" t="str">
        <f t="shared" si="75"/>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7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74"/>
        <v>0</v>
      </c>
      <c r="AB752" s="228" t="str">
        <f t="shared" si="75"/>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7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74"/>
        <v>0</v>
      </c>
      <c r="AB753" s="228" t="str">
        <f t="shared" si="75"/>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7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74"/>
        <v>0</v>
      </c>
      <c r="AB754" s="228" t="str">
        <f t="shared" si="75"/>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7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74"/>
        <v>0</v>
      </c>
      <c r="AB755" s="228" t="str">
        <f t="shared" si="75"/>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7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74"/>
        <v>0</v>
      </c>
      <c r="AB756" s="228" t="str">
        <f t="shared" si="75"/>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7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74"/>
        <v>0</v>
      </c>
      <c r="AB757" s="228" t="str">
        <f t="shared" si="75"/>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7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74"/>
        <v>0</v>
      </c>
      <c r="AB758" s="228" t="str">
        <f t="shared" si="75"/>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7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74"/>
        <v>0</v>
      </c>
      <c r="AB759" s="228" t="str">
        <f t="shared" si="75"/>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7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74"/>
        <v>0</v>
      </c>
      <c r="AB760" s="228" t="str">
        <f t="shared" si="75"/>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7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74"/>
        <v>0</v>
      </c>
      <c r="AB761" s="228" t="str">
        <f t="shared" si="7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7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74"/>
        <v>0</v>
      </c>
      <c r="AB762" s="228" t="str">
        <f t="shared" si="7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6">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77">IF(AND(C764="Smelter not listed",OR(LEN(D764)=0,LEN(E764)=0)),1,0)</f>
        <v>0</v>
      </c>
      <c r="AB764" s="228" t="str">
        <f t="shared" ref="AB764:AB795" si="78">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6"/>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77"/>
        <v>0</v>
      </c>
      <c r="AB765" s="228" t="str">
        <f t="shared" si="78"/>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6"/>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77"/>
        <v>0</v>
      </c>
      <c r="AB766" s="228" t="str">
        <f t="shared" si="78"/>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6"/>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77"/>
        <v>0</v>
      </c>
      <c r="AB767" s="228" t="str">
        <f t="shared" si="78"/>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6"/>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77"/>
        <v>0</v>
      </c>
      <c r="AB768" s="228" t="str">
        <f t="shared" si="78"/>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6"/>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77"/>
        <v>0</v>
      </c>
      <c r="AB769" s="228" t="str">
        <f t="shared" si="78"/>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6"/>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77"/>
        <v>0</v>
      </c>
      <c r="AB770" s="228" t="str">
        <f t="shared" si="78"/>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6"/>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77"/>
        <v>0</v>
      </c>
      <c r="AB771" s="228" t="str">
        <f t="shared" si="78"/>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6"/>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77"/>
        <v>0</v>
      </c>
      <c r="AB772" s="228" t="str">
        <f t="shared" si="78"/>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6"/>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77"/>
        <v>0</v>
      </c>
      <c r="AB773" s="228" t="str">
        <f t="shared" si="78"/>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6"/>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77"/>
        <v>0</v>
      </c>
      <c r="AB774" s="228" t="str">
        <f t="shared" si="78"/>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6"/>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77"/>
        <v>0</v>
      </c>
      <c r="AB775" s="228" t="str">
        <f t="shared" si="78"/>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6"/>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77"/>
        <v>0</v>
      </c>
      <c r="AB776" s="228" t="str">
        <f t="shared" si="78"/>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6"/>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77"/>
        <v>0</v>
      </c>
      <c r="AB777" s="228" t="str">
        <f t="shared" si="78"/>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6"/>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77"/>
        <v>0</v>
      </c>
      <c r="AB778" s="228" t="str">
        <f t="shared" si="78"/>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6"/>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77"/>
        <v>0</v>
      </c>
      <c r="AB779" s="228" t="str">
        <f t="shared" si="78"/>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6"/>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77"/>
        <v>0</v>
      </c>
      <c r="AB780" s="228" t="str">
        <f t="shared" si="78"/>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6"/>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77"/>
        <v>0</v>
      </c>
      <c r="AB781" s="228" t="str">
        <f t="shared" si="78"/>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6"/>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77"/>
        <v>0</v>
      </c>
      <c r="AB782" s="228" t="str">
        <f t="shared" si="78"/>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6"/>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77"/>
        <v>0</v>
      </c>
      <c r="AB783" s="228" t="str">
        <f t="shared" si="78"/>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6"/>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77"/>
        <v>0</v>
      </c>
      <c r="AB784" s="228" t="str">
        <f t="shared" si="78"/>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6"/>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77"/>
        <v>0</v>
      </c>
      <c r="AB785" s="228" t="str">
        <f t="shared" si="78"/>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6"/>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77"/>
        <v>0</v>
      </c>
      <c r="AB786" s="228" t="str">
        <f t="shared" si="78"/>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6"/>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77"/>
        <v>0</v>
      </c>
      <c r="AB787" s="228" t="str">
        <f t="shared" si="78"/>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6"/>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77"/>
        <v>0</v>
      </c>
      <c r="AB788" s="228" t="str">
        <f t="shared" si="78"/>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6"/>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77"/>
        <v>0</v>
      </c>
      <c r="AB789" s="228" t="str">
        <f t="shared" si="78"/>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6"/>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77"/>
        <v>0</v>
      </c>
      <c r="AB790" s="228" t="str">
        <f t="shared" si="78"/>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6"/>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77"/>
        <v>0</v>
      </c>
      <c r="AB791" s="228" t="str">
        <f t="shared" si="78"/>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6"/>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77"/>
        <v>0</v>
      </c>
      <c r="AB792" s="228" t="str">
        <f t="shared" si="78"/>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6"/>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77"/>
        <v>0</v>
      </c>
      <c r="AB793" s="228" t="str">
        <f t="shared" si="78"/>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77"/>
        <v>0</v>
      </c>
      <c r="AB794" s="228" t="str">
        <f t="shared" si="78"/>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77"/>
        <v>0</v>
      </c>
      <c r="AB795" s="228" t="str">
        <f t="shared" si="78"/>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9">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80">IF(AND(C796="Smelter not listed",OR(LEN(D796)=0,LEN(E796)=0)),1,0)</f>
        <v>0</v>
      </c>
      <c r="AB796" s="228" t="str">
        <f t="shared" ref="AB796:AB826" si="81">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9"/>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80"/>
        <v>0</v>
      </c>
      <c r="AB797" s="228" t="str">
        <f t="shared" si="81"/>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9"/>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80"/>
        <v>0</v>
      </c>
      <c r="AB798" s="228" t="str">
        <f t="shared" si="81"/>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9"/>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80"/>
        <v>0</v>
      </c>
      <c r="AB799" s="228" t="str">
        <f t="shared" si="81"/>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9"/>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80"/>
        <v>0</v>
      </c>
      <c r="AB800" s="228" t="str">
        <f t="shared" si="81"/>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9"/>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80"/>
        <v>0</v>
      </c>
      <c r="AB801" s="228" t="str">
        <f t="shared" si="81"/>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9"/>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80"/>
        <v>0</v>
      </c>
      <c r="AB802" s="228" t="str">
        <f t="shared" si="81"/>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9"/>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80"/>
        <v>0</v>
      </c>
      <c r="AB803" s="228" t="str">
        <f t="shared" si="81"/>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9"/>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80"/>
        <v>0</v>
      </c>
      <c r="AB804" s="228" t="str">
        <f t="shared" si="81"/>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9"/>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80"/>
        <v>0</v>
      </c>
      <c r="AB805" s="228" t="str">
        <f t="shared" si="81"/>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9"/>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80"/>
        <v>0</v>
      </c>
      <c r="AB806" s="228" t="str">
        <f t="shared" si="81"/>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9"/>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80"/>
        <v>0</v>
      </c>
      <c r="AB807" s="228" t="str">
        <f t="shared" si="81"/>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9"/>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80"/>
        <v>0</v>
      </c>
      <c r="AB808" s="228" t="str">
        <f t="shared" si="81"/>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9"/>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80"/>
        <v>0</v>
      </c>
      <c r="AB809" s="228" t="str">
        <f t="shared" si="81"/>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9"/>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80"/>
        <v>0</v>
      </c>
      <c r="AB810" s="228" t="str">
        <f t="shared" si="81"/>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80"/>
        <v>0</v>
      </c>
      <c r="AB811" s="228" t="str">
        <f t="shared" si="81"/>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80"/>
        <v>0</v>
      </c>
      <c r="AB812" s="228" t="str">
        <f t="shared" si="8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80"/>
        <v>0</v>
      </c>
      <c r="AB813" s="228" t="str">
        <f t="shared" si="8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80"/>
        <v>0</v>
      </c>
      <c r="AB814" s="228" t="str">
        <f t="shared" si="8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80"/>
        <v>0</v>
      </c>
      <c r="AB815" s="228" t="str">
        <f t="shared" si="8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80"/>
        <v>0</v>
      </c>
      <c r="AB816" s="228" t="str">
        <f t="shared" si="8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80"/>
        <v>0</v>
      </c>
      <c r="AB817" s="228" t="str">
        <f t="shared" si="8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80"/>
        <v>0</v>
      </c>
      <c r="AB818" s="228" t="str">
        <f t="shared" si="8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80"/>
        <v>0</v>
      </c>
      <c r="AB819" s="228" t="str">
        <f t="shared" si="8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80"/>
        <v>0</v>
      </c>
      <c r="AB820" s="228" t="str">
        <f t="shared" si="8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80"/>
        <v>0</v>
      </c>
      <c r="AB821" s="228" t="str">
        <f t="shared" si="8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80"/>
        <v>0</v>
      </c>
      <c r="AB822" s="228" t="str">
        <f t="shared" si="8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80"/>
        <v>0</v>
      </c>
      <c r="AB823" s="228" t="str">
        <f t="shared" si="8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80"/>
        <v>0</v>
      </c>
      <c r="AB824" s="228" t="str">
        <f t="shared" si="8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80"/>
        <v>0</v>
      </c>
      <c r="AB825" s="228" t="str">
        <f t="shared" si="8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80"/>
        <v>0</v>
      </c>
      <c r="AB826" s="228" t="str">
        <f t="shared" si="8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82">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83">IF(AND(C828="Smelter not listed",OR(LEN(D828)=0,LEN(E828)=0)),1,0)</f>
        <v>0</v>
      </c>
      <c r="AB828" s="228" t="str">
        <f t="shared" ref="AB828:AB859" si="84">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8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83"/>
        <v>0</v>
      </c>
      <c r="AB829" s="228" t="str">
        <f t="shared" si="84"/>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8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83"/>
        <v>0</v>
      </c>
      <c r="AB830" s="228" t="str">
        <f t="shared" si="84"/>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8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83"/>
        <v>0</v>
      </c>
      <c r="AB831" s="228" t="str">
        <f t="shared" si="84"/>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8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83"/>
        <v>0</v>
      </c>
      <c r="AB832" s="228" t="str">
        <f t="shared" si="84"/>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8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83"/>
        <v>0</v>
      </c>
      <c r="AB833" s="228" t="str">
        <f t="shared" si="84"/>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8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83"/>
        <v>0</v>
      </c>
      <c r="AB834" s="228" t="str">
        <f t="shared" si="84"/>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8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83"/>
        <v>0</v>
      </c>
      <c r="AB835" s="228" t="str">
        <f t="shared" si="84"/>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8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83"/>
        <v>0</v>
      </c>
      <c r="AB836" s="228" t="str">
        <f t="shared" si="84"/>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8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83"/>
        <v>0</v>
      </c>
      <c r="AB837" s="228" t="str">
        <f t="shared" si="84"/>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8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83"/>
        <v>0</v>
      </c>
      <c r="AB838" s="228" t="str">
        <f t="shared" si="84"/>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8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83"/>
        <v>0</v>
      </c>
      <c r="AB839" s="228" t="str">
        <f t="shared" si="84"/>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8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83"/>
        <v>0</v>
      </c>
      <c r="AB840" s="228" t="str">
        <f t="shared" si="84"/>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8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83"/>
        <v>0</v>
      </c>
      <c r="AB841" s="228" t="str">
        <f t="shared" si="84"/>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8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83"/>
        <v>0</v>
      </c>
      <c r="AB842" s="228" t="str">
        <f t="shared" si="84"/>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8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83"/>
        <v>0</v>
      </c>
      <c r="AB843" s="228" t="str">
        <f t="shared" si="8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8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83"/>
        <v>0</v>
      </c>
      <c r="AB844" s="228" t="str">
        <f t="shared" si="8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8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83"/>
        <v>0</v>
      </c>
      <c r="AB845" s="228" t="str">
        <f t="shared" si="8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8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83"/>
        <v>0</v>
      </c>
      <c r="AB846" s="228" t="str">
        <f t="shared" si="8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8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83"/>
        <v>0</v>
      </c>
      <c r="AB847" s="228" t="str">
        <f t="shared" si="8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8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83"/>
        <v>0</v>
      </c>
      <c r="AB848" s="228" t="str">
        <f t="shared" si="8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8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83"/>
        <v>0</v>
      </c>
      <c r="AB849" s="228" t="str">
        <f t="shared" si="8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8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83"/>
        <v>0</v>
      </c>
      <c r="AB850" s="228" t="str">
        <f t="shared" si="8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8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83"/>
        <v>0</v>
      </c>
      <c r="AB851" s="228" t="str">
        <f t="shared" si="8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8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83"/>
        <v>0</v>
      </c>
      <c r="AB852" s="228" t="str">
        <f t="shared" si="8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8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83"/>
        <v>0</v>
      </c>
      <c r="AB853" s="228" t="str">
        <f t="shared" si="8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8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83"/>
        <v>0</v>
      </c>
      <c r="AB854" s="228" t="str">
        <f t="shared" si="8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8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83"/>
        <v>0</v>
      </c>
      <c r="AB855" s="228" t="str">
        <f t="shared" si="8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8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83"/>
        <v>0</v>
      </c>
      <c r="AB856" s="228" t="str">
        <f t="shared" si="8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8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83"/>
        <v>0</v>
      </c>
      <c r="AB857" s="228" t="str">
        <f t="shared" si="8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8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83"/>
        <v>0</v>
      </c>
      <c r="AB858" s="228" t="str">
        <f t="shared" si="8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8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83"/>
        <v>0</v>
      </c>
      <c r="AB859" s="228" t="str">
        <f t="shared" si="8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5">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86">IF(AND(C860="Smelter not listed",OR(LEN(D860)=0,LEN(E860)=0)),1,0)</f>
        <v>0</v>
      </c>
      <c r="AB860" s="228" t="str">
        <f t="shared" ref="AB860:AB890" si="87">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86"/>
        <v>0</v>
      </c>
      <c r="AB861" s="228" t="str">
        <f t="shared" si="87"/>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86"/>
        <v>0</v>
      </c>
      <c r="AB862" s="228" t="str">
        <f t="shared" si="87"/>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86"/>
        <v>0</v>
      </c>
      <c r="AB863" s="228" t="str">
        <f t="shared" si="87"/>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86"/>
        <v>0</v>
      </c>
      <c r="AB864" s="228" t="str">
        <f t="shared" si="8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86"/>
        <v>0</v>
      </c>
      <c r="AB865" s="228" t="str">
        <f t="shared" si="8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86"/>
        <v>0</v>
      </c>
      <c r="AB866" s="228" t="str">
        <f t="shared" si="87"/>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86"/>
        <v>0</v>
      </c>
      <c r="AB867" s="228" t="str">
        <f t="shared" si="87"/>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86"/>
        <v>0</v>
      </c>
      <c r="AB868" s="228" t="str">
        <f t="shared" si="8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86"/>
        <v>0</v>
      </c>
      <c r="AB869" s="228" t="str">
        <f t="shared" si="8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86"/>
        <v>0</v>
      </c>
      <c r="AB870" s="228" t="str">
        <f t="shared" si="8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86"/>
        <v>0</v>
      </c>
      <c r="AB871" s="228" t="str">
        <f t="shared" si="8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86"/>
        <v>0</v>
      </c>
      <c r="AB872" s="228" t="str">
        <f t="shared" si="8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86"/>
        <v>0</v>
      </c>
      <c r="AB873" s="228" t="str">
        <f t="shared" si="8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86"/>
        <v>0</v>
      </c>
      <c r="AB874" s="228" t="str">
        <f t="shared" si="8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86"/>
        <v>0</v>
      </c>
      <c r="AB875" s="228" t="str">
        <f t="shared" si="8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86"/>
        <v>0</v>
      </c>
      <c r="AB876" s="228" t="str">
        <f t="shared" si="8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86"/>
        <v>0</v>
      </c>
      <c r="AB877" s="228" t="str">
        <f t="shared" si="8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86"/>
        <v>0</v>
      </c>
      <c r="AB878" s="228" t="str">
        <f t="shared" si="8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86"/>
        <v>0</v>
      </c>
      <c r="AB879" s="228" t="str">
        <f t="shared" si="87"/>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86"/>
        <v>0</v>
      </c>
      <c r="AB880" s="228" t="str">
        <f t="shared" si="87"/>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86"/>
        <v>0</v>
      </c>
      <c r="AB881" s="228" t="str">
        <f t="shared" si="8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86"/>
        <v>0</v>
      </c>
      <c r="AB882" s="228" t="str">
        <f t="shared" si="8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86"/>
        <v>0</v>
      </c>
      <c r="AB883" s="228" t="str">
        <f t="shared" si="8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86"/>
        <v>0</v>
      </c>
      <c r="AB884" s="228" t="str">
        <f t="shared" si="8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86"/>
        <v>0</v>
      </c>
      <c r="AB885" s="228" t="str">
        <f t="shared" si="8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86"/>
        <v>0</v>
      </c>
      <c r="AB886" s="228" t="str">
        <f t="shared" si="8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86"/>
        <v>0</v>
      </c>
      <c r="AB887" s="228" t="str">
        <f t="shared" si="8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86"/>
        <v>0</v>
      </c>
      <c r="AB888" s="228" t="str">
        <f t="shared" si="8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86"/>
        <v>0</v>
      </c>
      <c r="AB889" s="228" t="str">
        <f t="shared" si="8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86"/>
        <v>0</v>
      </c>
      <c r="AB890" s="228" t="str">
        <f t="shared" si="8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89">IF(AND(C892="Smelter not listed",OR(LEN(D892)=0,LEN(E892)=0)),1,0)</f>
        <v>0</v>
      </c>
      <c r="AB892" s="228" t="str">
        <f t="shared" ref="AB892:AB923" si="9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89"/>
        <v>0</v>
      </c>
      <c r="AB893" s="228" t="str">
        <f t="shared" si="9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89"/>
        <v>0</v>
      </c>
      <c r="AB894" s="228" t="str">
        <f t="shared" si="9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89"/>
        <v>0</v>
      </c>
      <c r="AB895" s="228" t="str">
        <f t="shared" si="9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89"/>
        <v>0</v>
      </c>
      <c r="AB896" s="228" t="str">
        <f t="shared" si="9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89"/>
        <v>0</v>
      </c>
      <c r="AB897" s="228" t="str">
        <f t="shared" si="9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89"/>
        <v>0</v>
      </c>
      <c r="AB898" s="228" t="str">
        <f t="shared" si="9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89"/>
        <v>0</v>
      </c>
      <c r="AB899" s="228" t="str">
        <f t="shared" si="9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89"/>
        <v>0</v>
      </c>
      <c r="AB900" s="228" t="str">
        <f t="shared" si="9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89"/>
        <v>0</v>
      </c>
      <c r="AB901" s="228" t="str">
        <f t="shared" si="9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89"/>
        <v>0</v>
      </c>
      <c r="AB902" s="228" t="str">
        <f t="shared" si="9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89"/>
        <v>0</v>
      </c>
      <c r="AB903" s="228" t="str">
        <f t="shared" si="9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89"/>
        <v>0</v>
      </c>
      <c r="AB904" s="228" t="str">
        <f t="shared" si="9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89"/>
        <v>0</v>
      </c>
      <c r="AB905" s="228" t="str">
        <f t="shared" si="9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89"/>
        <v>0</v>
      </c>
      <c r="AB906" s="228" t="str">
        <f t="shared" si="9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89"/>
        <v>0</v>
      </c>
      <c r="AB907" s="228" t="str">
        <f t="shared" si="9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89"/>
        <v>0</v>
      </c>
      <c r="AB908" s="228" t="str">
        <f t="shared" si="9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89"/>
        <v>0</v>
      </c>
      <c r="AB909" s="228" t="str">
        <f t="shared" si="9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89"/>
        <v>0</v>
      </c>
      <c r="AB910" s="228" t="str">
        <f t="shared" si="9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89"/>
        <v>0</v>
      </c>
      <c r="AB911" s="228" t="str">
        <f t="shared" si="9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89"/>
        <v>0</v>
      </c>
      <c r="AB912" s="228" t="str">
        <f t="shared" si="9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89"/>
        <v>0</v>
      </c>
      <c r="AB913" s="228" t="str">
        <f t="shared" si="9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89"/>
        <v>0</v>
      </c>
      <c r="AB914" s="228" t="str">
        <f t="shared" si="9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89"/>
        <v>0</v>
      </c>
      <c r="AB915" s="228" t="str">
        <f t="shared" si="9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89"/>
        <v>0</v>
      </c>
      <c r="AB916" s="228" t="str">
        <f t="shared" si="9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89"/>
        <v>0</v>
      </c>
      <c r="AB917" s="228" t="str">
        <f t="shared" si="9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89"/>
        <v>0</v>
      </c>
      <c r="AB918" s="228" t="str">
        <f t="shared" si="9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89"/>
        <v>0</v>
      </c>
      <c r="AB919" s="228" t="str">
        <f t="shared" si="9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89"/>
        <v>0</v>
      </c>
      <c r="AB920" s="228" t="str">
        <f t="shared" si="9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89"/>
        <v>0</v>
      </c>
      <c r="AB921" s="228" t="str">
        <f t="shared" si="9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89"/>
        <v>0</v>
      </c>
      <c r="AB922" s="228" t="str">
        <f t="shared" si="9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89"/>
        <v>0</v>
      </c>
      <c r="AB923" s="228" t="str">
        <f t="shared" si="9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9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92">IF(AND(C924="Smelter not listed",OR(LEN(D924)=0,LEN(E924)=0)),1,0)</f>
        <v>0</v>
      </c>
      <c r="AB924" s="228" t="str">
        <f t="shared" ref="AB924:AB954" si="9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9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92"/>
        <v>0</v>
      </c>
      <c r="AB925" s="228" t="str">
        <f t="shared" si="9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9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92"/>
        <v>0</v>
      </c>
      <c r="AB926" s="228" t="str">
        <f t="shared" si="9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9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92"/>
        <v>0</v>
      </c>
      <c r="AB927" s="228" t="str">
        <f t="shared" si="9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9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92"/>
        <v>0</v>
      </c>
      <c r="AB928" s="228" t="str">
        <f t="shared" si="9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9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92"/>
        <v>0</v>
      </c>
      <c r="AB929" s="228" t="str">
        <f t="shared" si="9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9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92"/>
        <v>0</v>
      </c>
      <c r="AB930" s="228" t="str">
        <f t="shared" si="9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9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92"/>
        <v>0</v>
      </c>
      <c r="AB931" s="228" t="str">
        <f t="shared" si="9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9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92"/>
        <v>0</v>
      </c>
      <c r="AB932" s="228" t="str">
        <f t="shared" si="9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9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92"/>
        <v>0</v>
      </c>
      <c r="AB933" s="228" t="str">
        <f t="shared" si="9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9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92"/>
        <v>0</v>
      </c>
      <c r="AB934" s="228" t="str">
        <f t="shared" si="9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9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92"/>
        <v>0</v>
      </c>
      <c r="AB935" s="228" t="str">
        <f t="shared" si="9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9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92"/>
        <v>0</v>
      </c>
      <c r="AB936" s="228" t="str">
        <f t="shared" si="9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9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92"/>
        <v>0</v>
      </c>
      <c r="AB937" s="228" t="str">
        <f t="shared" si="9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9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92"/>
        <v>0</v>
      </c>
      <c r="AB938" s="228" t="str">
        <f t="shared" si="9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9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92"/>
        <v>0</v>
      </c>
      <c r="AB939" s="228" t="str">
        <f t="shared" si="9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9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92"/>
        <v>0</v>
      </c>
      <c r="AB940" s="228" t="str">
        <f t="shared" si="9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9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92"/>
        <v>0</v>
      </c>
      <c r="AB941" s="228" t="str">
        <f t="shared" si="9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9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92"/>
        <v>0</v>
      </c>
      <c r="AB942" s="228" t="str">
        <f t="shared" si="9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9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92"/>
        <v>0</v>
      </c>
      <c r="AB943" s="228" t="str">
        <f t="shared" si="9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9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92"/>
        <v>0</v>
      </c>
      <c r="AB944" s="228" t="str">
        <f t="shared" si="9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9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92"/>
        <v>0</v>
      </c>
      <c r="AB945" s="228" t="str">
        <f t="shared" si="9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9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92"/>
        <v>0</v>
      </c>
      <c r="AB946" s="228" t="str">
        <f t="shared" si="9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9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92"/>
        <v>0</v>
      </c>
      <c r="AB947" s="228" t="str">
        <f t="shared" si="9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9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92"/>
        <v>0</v>
      </c>
      <c r="AB948" s="228" t="str">
        <f t="shared" si="9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9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92"/>
        <v>0</v>
      </c>
      <c r="AB949" s="228" t="str">
        <f t="shared" si="9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9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92"/>
        <v>0</v>
      </c>
      <c r="AB950" s="228" t="str">
        <f t="shared" si="9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9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92"/>
        <v>0</v>
      </c>
      <c r="AB951" s="228" t="str">
        <f t="shared" si="9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9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92"/>
        <v>0</v>
      </c>
      <c r="AB952" s="228" t="str">
        <f t="shared" si="9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9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92"/>
        <v>0</v>
      </c>
      <c r="AB953" s="228" t="str">
        <f t="shared" si="9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9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92"/>
        <v>0</v>
      </c>
      <c r="AB954" s="228" t="str">
        <f t="shared" si="9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4">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95">IF(AND(C956="Smelter not listed",OR(LEN(D956)=0,LEN(E956)=0)),1,0)</f>
        <v>0</v>
      </c>
      <c r="AB956" s="228" t="str">
        <f t="shared" ref="AB956:AB987" si="96">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95"/>
        <v>0</v>
      </c>
      <c r="AB957" s="228" t="str">
        <f t="shared" si="9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95"/>
        <v>0</v>
      </c>
      <c r="AB958" s="228" t="str">
        <f t="shared" si="9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95"/>
        <v>0</v>
      </c>
      <c r="AB959" s="228" t="str">
        <f t="shared" si="9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95"/>
        <v>0</v>
      </c>
      <c r="AB960" s="228" t="str">
        <f t="shared" si="9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95"/>
        <v>0</v>
      </c>
      <c r="AB961" s="228" t="str">
        <f t="shared" si="9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95"/>
        <v>0</v>
      </c>
      <c r="AB962" s="228" t="str">
        <f t="shared" si="9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95"/>
        <v>0</v>
      </c>
      <c r="AB963" s="228" t="str">
        <f t="shared" si="9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95"/>
        <v>0</v>
      </c>
      <c r="AB964" s="228" t="str">
        <f t="shared" si="9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95"/>
        <v>0</v>
      </c>
      <c r="AB965" s="228" t="str">
        <f t="shared" si="9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95"/>
        <v>0</v>
      </c>
      <c r="AB966" s="228" t="str">
        <f t="shared" si="9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95"/>
        <v>0</v>
      </c>
      <c r="AB967" s="228" t="str">
        <f t="shared" si="9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95"/>
        <v>0</v>
      </c>
      <c r="AB968" s="228" t="str">
        <f t="shared" si="9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95"/>
        <v>0</v>
      </c>
      <c r="AB969" s="228" t="str">
        <f t="shared" si="96"/>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95"/>
        <v>0</v>
      </c>
      <c r="AB970" s="228" t="str">
        <f t="shared" si="96"/>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95"/>
        <v>0</v>
      </c>
      <c r="AB971" s="228" t="str">
        <f t="shared" si="96"/>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95"/>
        <v>0</v>
      </c>
      <c r="AB972" s="228" t="str">
        <f t="shared" si="96"/>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95"/>
        <v>0</v>
      </c>
      <c r="AB973" s="228" t="str">
        <f t="shared" si="9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95"/>
        <v>0</v>
      </c>
      <c r="AB974" s="228" t="str">
        <f t="shared" si="9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95"/>
        <v>0</v>
      </c>
      <c r="AB975" s="228" t="str">
        <f t="shared" si="9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95"/>
        <v>0</v>
      </c>
      <c r="AB976" s="228" t="str">
        <f t="shared" si="96"/>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95"/>
        <v>0</v>
      </c>
      <c r="AB977" s="228" t="str">
        <f t="shared" si="96"/>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95"/>
        <v>0</v>
      </c>
      <c r="AB978" s="228" t="str">
        <f t="shared" si="96"/>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95"/>
        <v>0</v>
      </c>
      <c r="AB979" s="228" t="str">
        <f t="shared" si="96"/>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95"/>
        <v>0</v>
      </c>
      <c r="AB980" s="228" t="str">
        <f t="shared" si="96"/>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95"/>
        <v>0</v>
      </c>
      <c r="AB981" s="228" t="str">
        <f t="shared" si="96"/>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95"/>
        <v>0</v>
      </c>
      <c r="AB982" s="228" t="str">
        <f t="shared" si="96"/>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95"/>
        <v>0</v>
      </c>
      <c r="AB983" s="228" t="str">
        <f t="shared" si="96"/>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95"/>
        <v>0</v>
      </c>
      <c r="AB984" s="228" t="str">
        <f t="shared" si="96"/>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4"/>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95"/>
        <v>0</v>
      </c>
      <c r="AB985" s="228" t="str">
        <f t="shared" si="96"/>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4"/>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95"/>
        <v>0</v>
      </c>
      <c r="AB986" s="228" t="str">
        <f t="shared" si="96"/>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4"/>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95"/>
        <v>0</v>
      </c>
      <c r="AB987" s="228" t="str">
        <f t="shared" si="96"/>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7">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98">IF(AND(C988="Smelter not listed",OR(LEN(D988)=0,LEN(E988)=0)),1,0)</f>
        <v>0</v>
      </c>
      <c r="AB988" s="228" t="str">
        <f t="shared" ref="AB988:AB1018" si="99">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98"/>
        <v>0</v>
      </c>
      <c r="AB989" s="228" t="str">
        <f t="shared" si="9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98"/>
        <v>0</v>
      </c>
      <c r="AB990" s="228" t="str">
        <f t="shared" si="9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98"/>
        <v>0</v>
      </c>
      <c r="AB991" s="228" t="str">
        <f t="shared" si="9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98"/>
        <v>0</v>
      </c>
      <c r="AB992" s="228" t="str">
        <f t="shared" si="9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98"/>
        <v>0</v>
      </c>
      <c r="AB993" s="228" t="str">
        <f t="shared" si="9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98"/>
        <v>0</v>
      </c>
      <c r="AB994" s="228" t="str">
        <f t="shared" si="9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98"/>
        <v>0</v>
      </c>
      <c r="AB995" s="228" t="str">
        <f t="shared" si="9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98"/>
        <v>0</v>
      </c>
      <c r="AB996" s="228" t="str">
        <f t="shared" si="9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98"/>
        <v>0</v>
      </c>
      <c r="AB997" s="228" t="str">
        <f t="shared" si="9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98"/>
        <v>0</v>
      </c>
      <c r="AB998" s="228" t="str">
        <f t="shared" si="9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98"/>
        <v>0</v>
      </c>
      <c r="AB999" s="228" t="str">
        <f t="shared" si="9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98"/>
        <v>0</v>
      </c>
      <c r="AB1000" s="228" t="str">
        <f t="shared" si="9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98"/>
        <v>0</v>
      </c>
      <c r="AB1001" s="228" t="str">
        <f t="shared" si="9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98"/>
        <v>0</v>
      </c>
      <c r="AB1002" s="228" t="str">
        <f t="shared" si="9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98"/>
        <v>0</v>
      </c>
      <c r="AB1003" s="228" t="str">
        <f t="shared" si="9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98"/>
        <v>0</v>
      </c>
      <c r="AB1004" s="228" t="str">
        <f t="shared" si="9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98"/>
        <v>0</v>
      </c>
      <c r="AB1005" s="228" t="str">
        <f t="shared" si="9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98"/>
        <v>0</v>
      </c>
      <c r="AB1006" s="228" t="str">
        <f t="shared" si="9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98"/>
        <v>0</v>
      </c>
      <c r="AB1007" s="228" t="str">
        <f t="shared" si="9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98"/>
        <v>0</v>
      </c>
      <c r="AB1008" s="228" t="str">
        <f t="shared" si="9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98"/>
        <v>0</v>
      </c>
      <c r="AB1009" s="228" t="str">
        <f t="shared" si="9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98"/>
        <v>0</v>
      </c>
      <c r="AB1010" s="228" t="str">
        <f t="shared" si="9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98"/>
        <v>0</v>
      </c>
      <c r="AB1011" s="228" t="str">
        <f t="shared" si="9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98"/>
        <v>0</v>
      </c>
      <c r="AB1012" s="228" t="str">
        <f t="shared" si="9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98"/>
        <v>0</v>
      </c>
      <c r="AB1013" s="228" t="str">
        <f t="shared" si="9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98"/>
        <v>0</v>
      </c>
      <c r="AB1014" s="228" t="str">
        <f t="shared" si="9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98"/>
        <v>0</v>
      </c>
      <c r="AB1015" s="228" t="str">
        <f t="shared" si="9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98"/>
        <v>0</v>
      </c>
      <c r="AB1016" s="228" t="str">
        <f t="shared" si="9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7"/>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98"/>
        <v>0</v>
      </c>
      <c r="AB1017" s="228" t="str">
        <f t="shared" si="9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7"/>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98"/>
        <v>0</v>
      </c>
      <c r="AB1018" s="228" t="str">
        <f t="shared" si="9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00">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01">IF(AND(C1020="Smelter not listed",OR(LEN(D1020)=0,LEN(E1020)=0)),1,0)</f>
        <v>0</v>
      </c>
      <c r="AB1020" s="228" t="str">
        <f t="shared" ref="AB1020:AB1051" si="102">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00"/>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01"/>
        <v>0</v>
      </c>
      <c r="AB1021" s="228" t="str">
        <f t="shared" si="102"/>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00"/>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01"/>
        <v>0</v>
      </c>
      <c r="AB1022" s="228" t="str">
        <f t="shared" si="102"/>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00"/>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01"/>
        <v>0</v>
      </c>
      <c r="AB1023" s="228" t="str">
        <f t="shared" si="102"/>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00"/>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01"/>
        <v>0</v>
      </c>
      <c r="AB1024" s="228" t="str">
        <f t="shared" si="102"/>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00"/>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01"/>
        <v>0</v>
      </c>
      <c r="AB1025" s="228" t="str">
        <f t="shared" si="102"/>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00"/>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01"/>
        <v>0</v>
      </c>
      <c r="AB1026" s="228" t="str">
        <f t="shared" si="102"/>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00"/>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01"/>
        <v>0</v>
      </c>
      <c r="AB1027" s="228" t="str">
        <f t="shared" si="102"/>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00"/>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01"/>
        <v>0</v>
      </c>
      <c r="AB1028" s="228" t="str">
        <f t="shared" si="102"/>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00"/>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01"/>
        <v>0</v>
      </c>
      <c r="AB1029" s="228" t="str">
        <f t="shared" si="102"/>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00"/>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01"/>
        <v>0</v>
      </c>
      <c r="AB1030" s="228" t="str">
        <f t="shared" si="102"/>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00"/>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01"/>
        <v>0</v>
      </c>
      <c r="AB1031" s="228" t="str">
        <f t="shared" si="102"/>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0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01"/>
        <v>0</v>
      </c>
      <c r="AB1032" s="228" t="str">
        <f t="shared" si="102"/>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0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01"/>
        <v>0</v>
      </c>
      <c r="AB1033" s="228" t="str">
        <f t="shared" si="102"/>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0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01"/>
        <v>0</v>
      </c>
      <c r="AB1034" s="228" t="str">
        <f t="shared" si="102"/>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0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01"/>
        <v>0</v>
      </c>
      <c r="AB1035" s="228" t="str">
        <f t="shared" si="102"/>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0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01"/>
        <v>0</v>
      </c>
      <c r="AB1036" s="228" t="str">
        <f t="shared" si="102"/>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0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01"/>
        <v>0</v>
      </c>
      <c r="AB1037" s="228" t="str">
        <f t="shared" si="102"/>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0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01"/>
        <v>0</v>
      </c>
      <c r="AB1038" s="228" t="str">
        <f t="shared" si="10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0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01"/>
        <v>0</v>
      </c>
      <c r="AB1039" s="228" t="str">
        <f t="shared" si="10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0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01"/>
        <v>0</v>
      </c>
      <c r="AB1040" s="228" t="str">
        <f t="shared" si="10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0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01"/>
        <v>0</v>
      </c>
      <c r="AB1041" s="228" t="str">
        <f t="shared" si="10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0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01"/>
        <v>0</v>
      </c>
      <c r="AB1042" s="228" t="str">
        <f t="shared" si="10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0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01"/>
        <v>0</v>
      </c>
      <c r="AB1043" s="228" t="str">
        <f t="shared" si="10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0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01"/>
        <v>0</v>
      </c>
      <c r="AB1044" s="228" t="str">
        <f t="shared" si="10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0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01"/>
        <v>0</v>
      </c>
      <c r="AB1045" s="228" t="str">
        <f t="shared" si="10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0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01"/>
        <v>0</v>
      </c>
      <c r="AB1046" s="228" t="str">
        <f t="shared" si="10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0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01"/>
        <v>0</v>
      </c>
      <c r="AB1047" s="228" t="str">
        <f t="shared" si="10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0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01"/>
        <v>0</v>
      </c>
      <c r="AB1048" s="228" t="str">
        <f t="shared" si="10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0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01"/>
        <v>0</v>
      </c>
      <c r="AB1049" s="228" t="str">
        <f t="shared" si="10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0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01"/>
        <v>0</v>
      </c>
      <c r="AB1050" s="228" t="str">
        <f t="shared" si="10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0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01"/>
        <v>0</v>
      </c>
      <c r="AB1051" s="228" t="str">
        <f t="shared" si="10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03">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04">IF(AND(C1052="Smelter not listed",OR(LEN(D1052)=0,LEN(E1052)=0)),1,0)</f>
        <v>0</v>
      </c>
      <c r="AB1052" s="228" t="str">
        <f t="shared" ref="AB1052:AB1082" si="105">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03"/>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04"/>
        <v>0</v>
      </c>
      <c r="AB1053" s="228" t="str">
        <f t="shared" si="105"/>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03"/>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04"/>
        <v>0</v>
      </c>
      <c r="AB1054" s="228" t="str">
        <f t="shared" si="105"/>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03"/>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04"/>
        <v>0</v>
      </c>
      <c r="AB1055" s="228" t="str">
        <f t="shared" si="105"/>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03"/>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04"/>
        <v>0</v>
      </c>
      <c r="AB1056" s="228" t="str">
        <f t="shared" si="105"/>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03"/>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04"/>
        <v>0</v>
      </c>
      <c r="AB1057" s="228" t="str">
        <f t="shared" si="105"/>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03"/>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04"/>
        <v>0</v>
      </c>
      <c r="AB1058" s="228" t="str">
        <f t="shared" si="105"/>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0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04"/>
        <v>0</v>
      </c>
      <c r="AB1059" s="228" t="str">
        <f t="shared" si="105"/>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0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04"/>
        <v>0</v>
      </c>
      <c r="AB1060" s="228" t="str">
        <f t="shared" si="105"/>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0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04"/>
        <v>0</v>
      </c>
      <c r="AB1061" s="228" t="str">
        <f t="shared" si="105"/>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0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04"/>
        <v>0</v>
      </c>
      <c r="AB1062" s="228" t="str">
        <f t="shared" si="105"/>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0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04"/>
        <v>0</v>
      </c>
      <c r="AB1063" s="228" t="str">
        <f t="shared" si="105"/>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0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04"/>
        <v>0</v>
      </c>
      <c r="AB1064" s="228" t="str">
        <f t="shared" si="10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0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04"/>
        <v>0</v>
      </c>
      <c r="AB1065" s="228" t="str">
        <f t="shared" si="10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0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04"/>
        <v>0</v>
      </c>
      <c r="AB1066" s="228" t="str">
        <f t="shared" si="10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0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04"/>
        <v>0</v>
      </c>
      <c r="AB1067" s="228" t="str">
        <f t="shared" si="10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0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04"/>
        <v>0</v>
      </c>
      <c r="AB1068" s="228" t="str">
        <f t="shared" si="10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0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04"/>
        <v>0</v>
      </c>
      <c r="AB1069" s="228" t="str">
        <f t="shared" si="10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0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04"/>
        <v>0</v>
      </c>
      <c r="AB1070" s="228" t="str">
        <f t="shared" si="10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0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04"/>
        <v>0</v>
      </c>
      <c r="AB1071" s="228" t="str">
        <f t="shared" si="10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0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04"/>
        <v>0</v>
      </c>
      <c r="AB1072" s="228" t="str">
        <f t="shared" si="10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0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04"/>
        <v>0</v>
      </c>
      <c r="AB1073" s="228" t="str">
        <f t="shared" si="10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0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04"/>
        <v>0</v>
      </c>
      <c r="AB1074" s="228" t="str">
        <f t="shared" si="10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0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04"/>
        <v>0</v>
      </c>
      <c r="AB1075" s="228" t="str">
        <f t="shared" si="10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0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04"/>
        <v>0</v>
      </c>
      <c r="AB1076" s="228" t="str">
        <f t="shared" si="10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0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04"/>
        <v>0</v>
      </c>
      <c r="AB1077" s="228" t="str">
        <f t="shared" si="10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0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04"/>
        <v>0</v>
      </c>
      <c r="AB1078" s="228" t="str">
        <f t="shared" si="10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0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04"/>
        <v>0</v>
      </c>
      <c r="AB1079" s="228" t="str">
        <f t="shared" si="10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0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04"/>
        <v>0</v>
      </c>
      <c r="AB1080" s="228" t="str">
        <f t="shared" si="10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0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04"/>
        <v>0</v>
      </c>
      <c r="AB1081" s="228" t="str">
        <f t="shared" si="10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0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04"/>
        <v>0</v>
      </c>
      <c r="AB1082" s="228" t="str">
        <f t="shared" si="10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6">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07">IF(AND(C1084="Smelter not listed",OR(LEN(D1084)=0,LEN(E1084)=0)),1,0)</f>
        <v>0</v>
      </c>
      <c r="AB1084" s="228" t="str">
        <f t="shared" ref="AB1084:AB1115" si="10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07"/>
        <v>0</v>
      </c>
      <c r="AB1085" s="228" t="str">
        <f t="shared" si="10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07"/>
        <v>0</v>
      </c>
      <c r="AB1086" s="228" t="str">
        <f t="shared" si="10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07"/>
        <v>0</v>
      </c>
      <c r="AB1087" s="228" t="str">
        <f t="shared" si="10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07"/>
        <v>0</v>
      </c>
      <c r="AB1088" s="228" t="str">
        <f t="shared" si="10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07"/>
        <v>0</v>
      </c>
      <c r="AB1089" s="228" t="str">
        <f t="shared" si="10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07"/>
        <v>0</v>
      </c>
      <c r="AB1090" s="228" t="str">
        <f t="shared" si="10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07"/>
        <v>0</v>
      </c>
      <c r="AB1091" s="228" t="str">
        <f t="shared" si="10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07"/>
        <v>0</v>
      </c>
      <c r="AB1092" s="228" t="str">
        <f t="shared" si="10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07"/>
        <v>0</v>
      </c>
      <c r="AB1093" s="228" t="str">
        <f t="shared" si="10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07"/>
        <v>0</v>
      </c>
      <c r="AB1094" s="228" t="str">
        <f t="shared" si="10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07"/>
        <v>0</v>
      </c>
      <c r="AB1095" s="228" t="str">
        <f t="shared" si="10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07"/>
        <v>0</v>
      </c>
      <c r="AB1096" s="228" t="str">
        <f t="shared" si="10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07"/>
        <v>0</v>
      </c>
      <c r="AB1097" s="228" t="str">
        <f t="shared" si="10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07"/>
        <v>0</v>
      </c>
      <c r="AB1098" s="228" t="str">
        <f t="shared" si="10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07"/>
        <v>0</v>
      </c>
      <c r="AB1099" s="228" t="str">
        <f t="shared" si="10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07"/>
        <v>0</v>
      </c>
      <c r="AB1100" s="228" t="str">
        <f t="shared" si="10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07"/>
        <v>0</v>
      </c>
      <c r="AB1101" s="228" t="str">
        <f t="shared" si="10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07"/>
        <v>0</v>
      </c>
      <c r="AB1102" s="228" t="str">
        <f t="shared" si="10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07"/>
        <v>0</v>
      </c>
      <c r="AB1103" s="228" t="str">
        <f t="shared" si="10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07"/>
        <v>0</v>
      </c>
      <c r="AB1104" s="228" t="str">
        <f t="shared" si="10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07"/>
        <v>0</v>
      </c>
      <c r="AB1105" s="228" t="str">
        <f t="shared" si="10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07"/>
        <v>0</v>
      </c>
      <c r="AB1106" s="228" t="str">
        <f t="shared" si="10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07"/>
        <v>0</v>
      </c>
      <c r="AB1107" s="228" t="str">
        <f t="shared" si="10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07"/>
        <v>0</v>
      </c>
      <c r="AB1108" s="228" t="str">
        <f t="shared" si="10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07"/>
        <v>0</v>
      </c>
      <c r="AB1109" s="228" t="str">
        <f t="shared" si="10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07"/>
        <v>0</v>
      </c>
      <c r="AB1110" s="228" t="str">
        <f t="shared" si="10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07"/>
        <v>0</v>
      </c>
      <c r="AB1111" s="228" t="str">
        <f t="shared" si="10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07"/>
        <v>0</v>
      </c>
      <c r="AB1112" s="228" t="str">
        <f t="shared" si="10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07"/>
        <v>0</v>
      </c>
      <c r="AB1113" s="228" t="str">
        <f t="shared" si="10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07"/>
        <v>0</v>
      </c>
      <c r="AB1114" s="228" t="str">
        <f t="shared" si="10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07"/>
        <v>0</v>
      </c>
      <c r="AB1115" s="228" t="str">
        <f t="shared" si="10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9">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10">IF(AND(C1116="Smelter not listed",OR(LEN(D1116)=0,LEN(E1116)=0)),1,0)</f>
        <v>0</v>
      </c>
      <c r="AB1116" s="228" t="str">
        <f t="shared" ref="AB1116:AB1146" si="11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10"/>
        <v>0</v>
      </c>
      <c r="AB1117" s="228" t="str">
        <f t="shared" si="11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10"/>
        <v>0</v>
      </c>
      <c r="AB1118" s="228" t="str">
        <f t="shared" si="11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10"/>
        <v>0</v>
      </c>
      <c r="AB1119" s="228" t="str">
        <f t="shared" si="11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10"/>
        <v>0</v>
      </c>
      <c r="AB1120" s="228" t="str">
        <f t="shared" si="11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10"/>
        <v>0</v>
      </c>
      <c r="AB1121" s="228" t="str">
        <f t="shared" si="11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10"/>
        <v>0</v>
      </c>
      <c r="AB1122" s="228" t="str">
        <f t="shared" si="11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10"/>
        <v>0</v>
      </c>
      <c r="AB1123" s="228" t="str">
        <f t="shared" si="11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10"/>
        <v>0</v>
      </c>
      <c r="AB1124" s="228" t="str">
        <f t="shared" si="11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10"/>
        <v>0</v>
      </c>
      <c r="AB1125" s="228" t="str">
        <f t="shared" si="11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10"/>
        <v>0</v>
      </c>
      <c r="AB1126" s="228" t="str">
        <f t="shared" si="11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10"/>
        <v>0</v>
      </c>
      <c r="AB1127" s="228" t="str">
        <f t="shared" si="11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10"/>
        <v>0</v>
      </c>
      <c r="AB1128" s="228" t="str">
        <f t="shared" si="11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10"/>
        <v>0</v>
      </c>
      <c r="AB1129" s="228" t="str">
        <f t="shared" si="11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10"/>
        <v>0</v>
      </c>
      <c r="AB1130" s="228" t="str">
        <f t="shared" si="11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10"/>
        <v>0</v>
      </c>
      <c r="AB1131" s="228" t="str">
        <f t="shared" si="11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10"/>
        <v>0</v>
      </c>
      <c r="AB1132" s="228" t="str">
        <f t="shared" si="11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10"/>
        <v>0</v>
      </c>
      <c r="AB1133" s="228" t="str">
        <f t="shared" si="11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10"/>
        <v>0</v>
      </c>
      <c r="AB1134" s="228" t="str">
        <f t="shared" si="11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10"/>
        <v>0</v>
      </c>
      <c r="AB1135" s="228" t="str">
        <f t="shared" si="11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10"/>
        <v>0</v>
      </c>
      <c r="AB1136" s="228" t="str">
        <f t="shared" si="11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10"/>
        <v>0</v>
      </c>
      <c r="AB1137" s="228" t="str">
        <f t="shared" si="11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10"/>
        <v>0</v>
      </c>
      <c r="AB1138" s="228" t="str">
        <f t="shared" si="11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10"/>
        <v>0</v>
      </c>
      <c r="AB1139" s="228" t="str">
        <f t="shared" si="11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10"/>
        <v>0</v>
      </c>
      <c r="AB1140" s="228" t="str">
        <f t="shared" si="11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10"/>
        <v>0</v>
      </c>
      <c r="AB1141" s="228" t="str">
        <f t="shared" si="11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10"/>
        <v>0</v>
      </c>
      <c r="AB1142" s="228" t="str">
        <f t="shared" si="11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10"/>
        <v>0</v>
      </c>
      <c r="AB1143" s="228" t="str">
        <f t="shared" si="11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10"/>
        <v>0</v>
      </c>
      <c r="AB1144" s="228" t="str">
        <f t="shared" si="11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10"/>
        <v>0</v>
      </c>
      <c r="AB1145" s="228" t="str">
        <f t="shared" si="11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10"/>
        <v>0</v>
      </c>
      <c r="AB1146" s="228" t="str">
        <f t="shared" si="11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12">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13">IF(AND(C1148="Smelter not listed",OR(LEN(D1148)=0,LEN(E1148)=0)),1,0)</f>
        <v>0</v>
      </c>
      <c r="AB1148" s="228" t="str">
        <f t="shared" ref="AB1148:AB1179" si="114">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1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13"/>
        <v>0</v>
      </c>
      <c r="AB1149" s="228" t="str">
        <f t="shared" si="11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1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13"/>
        <v>0</v>
      </c>
      <c r="AB1150" s="228" t="str">
        <f t="shared" si="11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1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13"/>
        <v>0</v>
      </c>
      <c r="AB1151" s="228" t="str">
        <f t="shared" si="11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1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13"/>
        <v>0</v>
      </c>
      <c r="AB1152" s="228" t="str">
        <f t="shared" si="11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1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13"/>
        <v>0</v>
      </c>
      <c r="AB1153" s="228" t="str">
        <f t="shared" si="11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1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13"/>
        <v>0</v>
      </c>
      <c r="AB1154" s="228" t="str">
        <f t="shared" si="11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1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13"/>
        <v>0</v>
      </c>
      <c r="AB1155" s="228" t="str">
        <f t="shared" si="11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1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13"/>
        <v>0</v>
      </c>
      <c r="AB1156" s="228" t="str">
        <f t="shared" si="11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1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13"/>
        <v>0</v>
      </c>
      <c r="AB1157" s="228" t="str">
        <f t="shared" si="11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1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13"/>
        <v>0</v>
      </c>
      <c r="AB1158" s="228" t="str">
        <f t="shared" si="11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1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13"/>
        <v>0</v>
      </c>
      <c r="AB1159" s="228" t="str">
        <f t="shared" si="11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1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13"/>
        <v>0</v>
      </c>
      <c r="AB1160" s="228" t="str">
        <f t="shared" si="11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1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13"/>
        <v>0</v>
      </c>
      <c r="AB1161" s="228" t="str">
        <f t="shared" si="11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1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13"/>
        <v>0</v>
      </c>
      <c r="AB1162" s="228" t="str">
        <f t="shared" si="11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1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13"/>
        <v>0</v>
      </c>
      <c r="AB1163" s="228" t="str">
        <f t="shared" si="11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1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13"/>
        <v>0</v>
      </c>
      <c r="AB1164" s="228" t="str">
        <f t="shared" si="11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1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13"/>
        <v>0</v>
      </c>
      <c r="AB1165" s="228" t="str">
        <f t="shared" si="11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1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13"/>
        <v>0</v>
      </c>
      <c r="AB1166" s="228" t="str">
        <f t="shared" si="11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1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13"/>
        <v>0</v>
      </c>
      <c r="AB1167" s="228" t="str">
        <f t="shared" si="11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1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13"/>
        <v>0</v>
      </c>
      <c r="AB1168" s="228" t="str">
        <f t="shared" si="11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1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13"/>
        <v>0</v>
      </c>
      <c r="AB1169" s="228" t="str">
        <f t="shared" si="11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1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13"/>
        <v>0</v>
      </c>
      <c r="AB1170" s="228" t="str">
        <f t="shared" si="11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1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13"/>
        <v>0</v>
      </c>
      <c r="AB1171" s="228" t="str">
        <f t="shared" si="11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1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13"/>
        <v>0</v>
      </c>
      <c r="AB1172" s="228" t="str">
        <f t="shared" si="11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1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13"/>
        <v>0</v>
      </c>
      <c r="AB1173" s="228" t="str">
        <f t="shared" si="11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1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13"/>
        <v>0</v>
      </c>
      <c r="AB1174" s="228" t="str">
        <f t="shared" si="11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1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13"/>
        <v>0</v>
      </c>
      <c r="AB1175" s="228" t="str">
        <f t="shared" si="11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1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13"/>
        <v>0</v>
      </c>
      <c r="AB1176" s="228" t="str">
        <f t="shared" si="11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1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13"/>
        <v>0</v>
      </c>
      <c r="AB1177" s="228" t="str">
        <f t="shared" si="114"/>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12"/>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13"/>
        <v>0</v>
      </c>
      <c r="AB1178" s="228" t="str">
        <f t="shared" si="114"/>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12"/>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13"/>
        <v>0</v>
      </c>
      <c r="AB1179" s="228" t="str">
        <f t="shared" si="114"/>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5">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16">IF(AND(C1180="Smelter not listed",OR(LEN(D1180)=0,LEN(E1180)=0)),1,0)</f>
        <v>0</v>
      </c>
      <c r="AB1180" s="228" t="str">
        <f t="shared" ref="AB1180:AB1210" si="117">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16"/>
        <v>0</v>
      </c>
      <c r="AB1181" s="228" t="str">
        <f t="shared" si="11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16"/>
        <v>0</v>
      </c>
      <c r="AB1182" s="228" t="str">
        <f t="shared" si="11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16"/>
        <v>0</v>
      </c>
      <c r="AB1183" s="228" t="str">
        <f t="shared" si="11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16"/>
        <v>0</v>
      </c>
      <c r="AB1184" s="228" t="str">
        <f t="shared" si="11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16"/>
        <v>0</v>
      </c>
      <c r="AB1185" s="228" t="str">
        <f t="shared" si="11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16"/>
        <v>0</v>
      </c>
      <c r="AB1186" s="228" t="str">
        <f t="shared" si="11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16"/>
        <v>0</v>
      </c>
      <c r="AB1187" s="228" t="str">
        <f t="shared" si="11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16"/>
        <v>0</v>
      </c>
      <c r="AB1188" s="228" t="str">
        <f t="shared" si="11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16"/>
        <v>0</v>
      </c>
      <c r="AB1189" s="228" t="str">
        <f t="shared" si="11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16"/>
        <v>0</v>
      </c>
      <c r="AB1190" s="228" t="str">
        <f t="shared" si="11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16"/>
        <v>0</v>
      </c>
      <c r="AB1191" s="228" t="str">
        <f t="shared" si="11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16"/>
        <v>0</v>
      </c>
      <c r="AB1192" s="228" t="str">
        <f t="shared" si="11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16"/>
        <v>0</v>
      </c>
      <c r="AB1193" s="228" t="str">
        <f t="shared" si="11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16"/>
        <v>0</v>
      </c>
      <c r="AB1194" s="228" t="str">
        <f t="shared" si="11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16"/>
        <v>0</v>
      </c>
      <c r="AB1195" s="228" t="str">
        <f t="shared" si="11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16"/>
        <v>0</v>
      </c>
      <c r="AB1196" s="228" t="str">
        <f t="shared" si="11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16"/>
        <v>0</v>
      </c>
      <c r="AB1197" s="228" t="str">
        <f t="shared" si="11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16"/>
        <v>0</v>
      </c>
      <c r="AB1198" s="228" t="str">
        <f t="shared" si="11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16"/>
        <v>0</v>
      </c>
      <c r="AB1199" s="228" t="str">
        <f t="shared" si="11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16"/>
        <v>0</v>
      </c>
      <c r="AB1200" s="228" t="str">
        <f t="shared" si="11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16"/>
        <v>0</v>
      </c>
      <c r="AB1201" s="228" t="str">
        <f t="shared" si="11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16"/>
        <v>0</v>
      </c>
      <c r="AB1202" s="228" t="str">
        <f t="shared" si="11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16"/>
        <v>0</v>
      </c>
      <c r="AB1203" s="228" t="str">
        <f t="shared" si="11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16"/>
        <v>0</v>
      </c>
      <c r="AB1204" s="228" t="str">
        <f t="shared" si="117"/>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16"/>
        <v>0</v>
      </c>
      <c r="AB1205" s="228" t="str">
        <f t="shared" si="117"/>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16"/>
        <v>0</v>
      </c>
      <c r="AB1206" s="228" t="str">
        <f t="shared" si="117"/>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16"/>
        <v>0</v>
      </c>
      <c r="AB1207" s="228" t="str">
        <f t="shared" si="117"/>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5"/>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16"/>
        <v>0</v>
      </c>
      <c r="AB1208" s="228" t="str">
        <f t="shared" si="117"/>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5"/>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16"/>
        <v>0</v>
      </c>
      <c r="AB1209" s="228" t="str">
        <f t="shared" si="117"/>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5"/>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16"/>
        <v>0</v>
      </c>
      <c r="AB1210" s="228" t="str">
        <f t="shared" si="117"/>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8">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19">IF(AND(C1212="Smelter not listed",OR(LEN(D1212)=0,LEN(E1212)=0)),1,0)</f>
        <v>0</v>
      </c>
      <c r="AB1212" s="228" t="str">
        <f t="shared" ref="AB1212:AB1243" si="120">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8"/>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19"/>
        <v>0</v>
      </c>
      <c r="AB1213" s="228" t="str">
        <f t="shared" si="120"/>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8"/>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19"/>
        <v>0</v>
      </c>
      <c r="AB1214" s="228" t="str">
        <f t="shared" si="120"/>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8"/>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19"/>
        <v>0</v>
      </c>
      <c r="AB1215" s="228" t="str">
        <f t="shared" si="120"/>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8"/>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19"/>
        <v>0</v>
      </c>
      <c r="AB1216" s="228" t="str">
        <f t="shared" si="120"/>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8"/>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19"/>
        <v>0</v>
      </c>
      <c r="AB1217" s="228" t="str">
        <f t="shared" si="120"/>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8"/>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19"/>
        <v>0</v>
      </c>
      <c r="AB1218" s="228" t="str">
        <f t="shared" si="120"/>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8"/>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19"/>
        <v>0</v>
      </c>
      <c r="AB1219" s="228" t="str">
        <f t="shared" si="120"/>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8"/>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19"/>
        <v>0</v>
      </c>
      <c r="AB1220" s="228" t="str">
        <f t="shared" si="120"/>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8"/>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19"/>
        <v>0</v>
      </c>
      <c r="AB1221" s="228" t="str">
        <f t="shared" si="120"/>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8"/>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19"/>
        <v>0</v>
      </c>
      <c r="AB1222" s="228" t="str">
        <f t="shared" si="120"/>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8"/>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19"/>
        <v>0</v>
      </c>
      <c r="AB1223" s="228" t="str">
        <f t="shared" si="120"/>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8"/>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19"/>
        <v>0</v>
      </c>
      <c r="AB1224" s="228" t="str">
        <f t="shared" si="120"/>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8"/>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19"/>
        <v>0</v>
      </c>
      <c r="AB1225" s="228" t="str">
        <f t="shared" si="120"/>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8"/>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19"/>
        <v>0</v>
      </c>
      <c r="AB1226" s="228" t="str">
        <f t="shared" si="120"/>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8"/>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19"/>
        <v>0</v>
      </c>
      <c r="AB1227" s="228" t="str">
        <f t="shared" si="120"/>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8"/>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19"/>
        <v>0</v>
      </c>
      <c r="AB1228" s="228" t="str">
        <f t="shared" si="120"/>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8"/>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19"/>
        <v>0</v>
      </c>
      <c r="AB1229" s="228" t="str">
        <f t="shared" si="120"/>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8"/>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19"/>
        <v>0</v>
      </c>
      <c r="AB1230" s="228" t="str">
        <f t="shared" si="120"/>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8"/>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19"/>
        <v>0</v>
      </c>
      <c r="AB1231" s="228" t="str">
        <f t="shared" si="120"/>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8"/>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19"/>
        <v>0</v>
      </c>
      <c r="AB1232" s="228" t="str">
        <f t="shared" si="120"/>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8"/>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19"/>
        <v>0</v>
      </c>
      <c r="AB1233" s="228" t="str">
        <f t="shared" si="120"/>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8"/>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19"/>
        <v>0</v>
      </c>
      <c r="AB1234" s="228" t="str">
        <f t="shared" si="120"/>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8"/>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19"/>
        <v>0</v>
      </c>
      <c r="AB1235" s="228" t="str">
        <f t="shared" si="120"/>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8"/>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19"/>
        <v>0</v>
      </c>
      <c r="AB1236" s="228" t="str">
        <f t="shared" si="120"/>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8"/>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19"/>
        <v>0</v>
      </c>
      <c r="AB1237" s="228" t="str">
        <f t="shared" si="120"/>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8"/>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19"/>
        <v>0</v>
      </c>
      <c r="AB1238" s="228" t="str">
        <f t="shared" si="120"/>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8"/>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19"/>
        <v>0</v>
      </c>
      <c r="AB1239" s="228" t="str">
        <f t="shared" si="120"/>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8"/>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19"/>
        <v>0</v>
      </c>
      <c r="AB1240" s="228" t="str">
        <f t="shared" si="120"/>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8"/>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19"/>
        <v>0</v>
      </c>
      <c r="AB1241" s="228" t="str">
        <f t="shared" si="120"/>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8"/>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19"/>
        <v>0</v>
      </c>
      <c r="AB1242" s="228" t="str">
        <f t="shared" si="120"/>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8"/>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19"/>
        <v>0</v>
      </c>
      <c r="AB1243" s="228" t="str">
        <f t="shared" si="120"/>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21">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22">IF(AND(C1244="Smelter not listed",OR(LEN(D1244)=0,LEN(E1244)=0)),1,0)</f>
        <v>0</v>
      </c>
      <c r="AB1244" s="228" t="str">
        <f t="shared" ref="AB1244:AB1274" si="123">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21"/>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22"/>
        <v>0</v>
      </c>
      <c r="AB1245" s="228" t="str">
        <f t="shared" si="123"/>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21"/>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22"/>
        <v>0</v>
      </c>
      <c r="AB1246" s="228" t="str">
        <f t="shared" si="123"/>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21"/>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22"/>
        <v>0</v>
      </c>
      <c r="AB1247" s="228" t="str">
        <f t="shared" si="123"/>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21"/>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22"/>
        <v>0</v>
      </c>
      <c r="AB1248" s="228" t="str">
        <f t="shared" si="123"/>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21"/>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22"/>
        <v>0</v>
      </c>
      <c r="AB1249" s="228" t="str">
        <f t="shared" si="123"/>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21"/>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22"/>
        <v>0</v>
      </c>
      <c r="AB1250" s="228" t="str">
        <f t="shared" si="123"/>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21"/>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22"/>
        <v>0</v>
      </c>
      <c r="AB1251" s="228" t="str">
        <f t="shared" si="123"/>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21"/>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22"/>
        <v>0</v>
      </c>
      <c r="AB1252" s="228" t="str">
        <f t="shared" si="123"/>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21"/>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22"/>
        <v>0</v>
      </c>
      <c r="AB1253" s="228" t="str">
        <f t="shared" si="123"/>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21"/>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22"/>
        <v>0</v>
      </c>
      <c r="AB1254" s="228" t="str">
        <f t="shared" si="123"/>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21"/>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22"/>
        <v>0</v>
      </c>
      <c r="AB1255" s="228" t="str">
        <f t="shared" si="123"/>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21"/>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22"/>
        <v>0</v>
      </c>
      <c r="AB1256" s="228" t="str">
        <f t="shared" si="123"/>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21"/>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22"/>
        <v>0</v>
      </c>
      <c r="AB1257" s="228" t="str">
        <f t="shared" si="123"/>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21"/>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22"/>
        <v>0</v>
      </c>
      <c r="AB1258" s="228" t="str">
        <f t="shared" si="123"/>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21"/>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22"/>
        <v>0</v>
      </c>
      <c r="AB1259" s="228" t="str">
        <f t="shared" si="123"/>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21"/>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22"/>
        <v>0</v>
      </c>
      <c r="AB1260" s="228" t="str">
        <f t="shared" si="123"/>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21"/>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22"/>
        <v>0</v>
      </c>
      <c r="AB1261" s="228" t="str">
        <f t="shared" si="123"/>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21"/>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22"/>
        <v>0</v>
      </c>
      <c r="AB1262" s="228" t="str">
        <f t="shared" si="123"/>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21"/>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22"/>
        <v>0</v>
      </c>
      <c r="AB1263" s="228" t="str">
        <f t="shared" si="123"/>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21"/>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22"/>
        <v>0</v>
      </c>
      <c r="AB1264" s="228" t="str">
        <f t="shared" si="123"/>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21"/>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22"/>
        <v>0</v>
      </c>
      <c r="AB1265" s="228" t="str">
        <f t="shared" si="123"/>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21"/>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22"/>
        <v>0</v>
      </c>
      <c r="AB1266" s="228" t="str">
        <f t="shared" si="123"/>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21"/>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22"/>
        <v>0</v>
      </c>
      <c r="AB1267" s="228" t="str">
        <f t="shared" si="123"/>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21"/>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22"/>
        <v>0</v>
      </c>
      <c r="AB1268" s="228" t="str">
        <f t="shared" si="123"/>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21"/>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22"/>
        <v>0</v>
      </c>
      <c r="AB1269" s="228" t="str">
        <f t="shared" si="123"/>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21"/>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22"/>
        <v>0</v>
      </c>
      <c r="AB1270" s="228" t="str">
        <f t="shared" si="123"/>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21"/>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22"/>
        <v>0</v>
      </c>
      <c r="AB1271" s="228" t="str">
        <f t="shared" si="123"/>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21"/>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22"/>
        <v>0</v>
      </c>
      <c r="AB1272" s="228" t="str">
        <f t="shared" si="123"/>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21"/>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22"/>
        <v>0</v>
      </c>
      <c r="AB1273" s="228" t="str">
        <f t="shared" si="123"/>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21"/>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22"/>
        <v>0</v>
      </c>
      <c r="AB1274" s="228" t="str">
        <f t="shared" si="123"/>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4">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25">IF(AND(C1276="Smelter not listed",OR(LEN(D1276)=0,LEN(E1276)=0)),1,0)</f>
        <v>0</v>
      </c>
      <c r="AB1276" s="228" t="str">
        <f t="shared" ref="AB1276:AB1307" si="126">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25"/>
        <v>0</v>
      </c>
      <c r="AB1277" s="228" t="str">
        <f t="shared" si="12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25"/>
        <v>0</v>
      </c>
      <c r="AB1278" s="228" t="str">
        <f t="shared" si="12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25"/>
        <v>0</v>
      </c>
      <c r="AB1279" s="228" t="str">
        <f t="shared" si="12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25"/>
        <v>0</v>
      </c>
      <c r="AB1280" s="228" t="str">
        <f t="shared" si="12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25"/>
        <v>0</v>
      </c>
      <c r="AB1281" s="228" t="str">
        <f t="shared" si="12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25"/>
        <v>0</v>
      </c>
      <c r="AB1282" s="228" t="str">
        <f t="shared" si="12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25"/>
        <v>0</v>
      </c>
      <c r="AB1283" s="228" t="str">
        <f t="shared" si="12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25"/>
        <v>0</v>
      </c>
      <c r="AB1284" s="228" t="str">
        <f t="shared" si="12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25"/>
        <v>0</v>
      </c>
      <c r="AB1285" s="228" t="str">
        <f t="shared" si="12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25"/>
        <v>0</v>
      </c>
      <c r="AB1286" s="228" t="str">
        <f t="shared" si="12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25"/>
        <v>0</v>
      </c>
      <c r="AB1287" s="228" t="str">
        <f t="shared" si="12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25"/>
        <v>0</v>
      </c>
      <c r="AB1288" s="228" t="str">
        <f t="shared" si="12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25"/>
        <v>0</v>
      </c>
      <c r="AB1289" s="228" t="str">
        <f t="shared" si="12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25"/>
        <v>0</v>
      </c>
      <c r="AB1290" s="228" t="str">
        <f t="shared" si="12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25"/>
        <v>0</v>
      </c>
      <c r="AB1291" s="228" t="str">
        <f t="shared" si="12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25"/>
        <v>0</v>
      </c>
      <c r="AB1292" s="228" t="str">
        <f t="shared" si="12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25"/>
        <v>0</v>
      </c>
      <c r="AB1293" s="228" t="str">
        <f t="shared" si="12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25"/>
        <v>0</v>
      </c>
      <c r="AB1294" s="228" t="str">
        <f t="shared" si="12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25"/>
        <v>0</v>
      </c>
      <c r="AB1295" s="228" t="str">
        <f t="shared" si="12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25"/>
        <v>0</v>
      </c>
      <c r="AB1296" s="228" t="str">
        <f t="shared" si="12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25"/>
        <v>0</v>
      </c>
      <c r="AB1297" s="228" t="str">
        <f t="shared" si="12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25"/>
        <v>0</v>
      </c>
      <c r="AB1298" s="228" t="str">
        <f t="shared" si="12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25"/>
        <v>0</v>
      </c>
      <c r="AB1299" s="228" t="str">
        <f t="shared" si="12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25"/>
        <v>0</v>
      </c>
      <c r="AB1300" s="228" t="str">
        <f t="shared" si="12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25"/>
        <v>0</v>
      </c>
      <c r="AB1301" s="228" t="str">
        <f t="shared" si="12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25"/>
        <v>0</v>
      </c>
      <c r="AB1302" s="228" t="str">
        <f t="shared" si="12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25"/>
        <v>0</v>
      </c>
      <c r="AB1303" s="228" t="str">
        <f t="shared" si="12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25"/>
        <v>0</v>
      </c>
      <c r="AB1304" s="228" t="str">
        <f t="shared" si="12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25"/>
        <v>0</v>
      </c>
      <c r="AB1305" s="228" t="str">
        <f t="shared" si="126"/>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25"/>
        <v>0</v>
      </c>
      <c r="AB1306" s="228" t="str">
        <f t="shared" si="126"/>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25"/>
        <v>0</v>
      </c>
      <c r="AB1307" s="228" t="str">
        <f t="shared" si="126"/>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7">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28">IF(AND(C1308="Smelter not listed",OR(LEN(D1308)=0,LEN(E1308)=0)),1,0)</f>
        <v>0</v>
      </c>
      <c r="AB1308" s="228" t="str">
        <f t="shared" ref="AB1308:AB1338" si="129">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28"/>
        <v>0</v>
      </c>
      <c r="AB1309" s="228" t="str">
        <f t="shared" si="12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28"/>
        <v>0</v>
      </c>
      <c r="AB1310" s="228" t="str">
        <f t="shared" si="12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28"/>
        <v>0</v>
      </c>
      <c r="AB1311" s="228" t="str">
        <f t="shared" si="12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28"/>
        <v>0</v>
      </c>
      <c r="AB1312" s="228" t="str">
        <f t="shared" si="12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28"/>
        <v>0</v>
      </c>
      <c r="AB1313" s="228" t="str">
        <f t="shared" si="12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28"/>
        <v>0</v>
      </c>
      <c r="AB1314" s="228" t="str">
        <f t="shared" si="12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28"/>
        <v>0</v>
      </c>
      <c r="AB1315" s="228" t="str">
        <f t="shared" si="12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28"/>
        <v>0</v>
      </c>
      <c r="AB1316" s="228" t="str">
        <f t="shared" si="12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28"/>
        <v>0</v>
      </c>
      <c r="AB1317" s="228" t="str">
        <f t="shared" si="12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28"/>
        <v>0</v>
      </c>
      <c r="AB1318" s="228" t="str">
        <f t="shared" si="12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28"/>
        <v>0</v>
      </c>
      <c r="AB1319" s="228" t="str">
        <f t="shared" si="12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28"/>
        <v>0</v>
      </c>
      <c r="AB1320" s="228" t="str">
        <f t="shared" si="12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28"/>
        <v>0</v>
      </c>
      <c r="AB1321" s="228" t="str">
        <f t="shared" si="12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28"/>
        <v>0</v>
      </c>
      <c r="AB1322" s="228" t="str">
        <f t="shared" si="12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28"/>
        <v>0</v>
      </c>
      <c r="AB1323" s="228" t="str">
        <f t="shared" si="12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28"/>
        <v>0</v>
      </c>
      <c r="AB1324" s="228" t="str">
        <f t="shared" si="12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28"/>
        <v>0</v>
      </c>
      <c r="AB1325" s="228" t="str">
        <f t="shared" si="12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28"/>
        <v>0</v>
      </c>
      <c r="AB1326" s="228" t="str">
        <f t="shared" si="12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28"/>
        <v>0</v>
      </c>
      <c r="AB1327" s="228" t="str">
        <f t="shared" si="12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28"/>
        <v>0</v>
      </c>
      <c r="AB1328" s="228" t="str">
        <f t="shared" si="12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28"/>
        <v>0</v>
      </c>
      <c r="AB1329" s="228" t="str">
        <f t="shared" si="12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28"/>
        <v>0</v>
      </c>
      <c r="AB1330" s="228" t="str">
        <f t="shared" si="12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28"/>
        <v>0</v>
      </c>
      <c r="AB1331" s="228" t="str">
        <f t="shared" si="12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28"/>
        <v>0</v>
      </c>
      <c r="AB1332" s="228" t="str">
        <f t="shared" si="12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28"/>
        <v>0</v>
      </c>
      <c r="AB1333" s="228" t="str">
        <f t="shared" si="12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28"/>
        <v>0</v>
      </c>
      <c r="AB1334" s="228" t="str">
        <f t="shared" si="12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28"/>
        <v>0</v>
      </c>
      <c r="AB1335" s="228" t="str">
        <f t="shared" si="12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7"/>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28"/>
        <v>0</v>
      </c>
      <c r="AB1336" s="228" t="str">
        <f t="shared" si="129"/>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7"/>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28"/>
        <v>0</v>
      </c>
      <c r="AB1337" s="228" t="str">
        <f t="shared" si="129"/>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7"/>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28"/>
        <v>0</v>
      </c>
      <c r="AB1338" s="228" t="str">
        <f t="shared" si="129"/>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30">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31">IF(AND(C1340="Smelter not listed",OR(LEN(D1340)=0,LEN(E1340)=0)),1,0)</f>
        <v>0</v>
      </c>
      <c r="AB1340" s="228" t="str">
        <f t="shared" ref="AB1340:AB1371" si="132">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3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31"/>
        <v>0</v>
      </c>
      <c r="AB1341" s="228" t="str">
        <f t="shared" si="132"/>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3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31"/>
        <v>0</v>
      </c>
      <c r="AB1342" s="228" t="str">
        <f t="shared" si="132"/>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3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31"/>
        <v>0</v>
      </c>
      <c r="AB1343" s="228" t="str">
        <f t="shared" si="132"/>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3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31"/>
        <v>0</v>
      </c>
      <c r="AB1344" s="228" t="str">
        <f t="shared" si="132"/>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3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31"/>
        <v>0</v>
      </c>
      <c r="AB1345" s="228" t="str">
        <f t="shared" si="132"/>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3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31"/>
        <v>0</v>
      </c>
      <c r="AB1346" s="228" t="str">
        <f t="shared" si="13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3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31"/>
        <v>0</v>
      </c>
      <c r="AB1347" s="228" t="str">
        <f t="shared" si="13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3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31"/>
        <v>0</v>
      </c>
      <c r="AB1348" s="228" t="str">
        <f t="shared" si="13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3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31"/>
        <v>0</v>
      </c>
      <c r="AB1349" s="228" t="str">
        <f t="shared" si="132"/>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3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31"/>
        <v>0</v>
      </c>
      <c r="AB1350" s="228" t="str">
        <f t="shared" si="132"/>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30"/>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31"/>
        <v>0</v>
      </c>
      <c r="AB1351" s="228" t="str">
        <f t="shared" si="132"/>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30"/>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31"/>
        <v>0</v>
      </c>
      <c r="AB1352" s="228" t="str">
        <f t="shared" si="132"/>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3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31"/>
        <v>0</v>
      </c>
      <c r="AB1353" s="228" t="str">
        <f t="shared" si="132"/>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3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31"/>
        <v>0</v>
      </c>
      <c r="AB1354" s="228" t="str">
        <f t="shared" si="132"/>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3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31"/>
        <v>0</v>
      </c>
      <c r="AB1355" s="228" t="str">
        <f t="shared" si="132"/>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30"/>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31"/>
        <v>0</v>
      </c>
      <c r="AB1356" s="228" t="str">
        <f t="shared" si="132"/>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30"/>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31"/>
        <v>0</v>
      </c>
      <c r="AB1357" s="228" t="str">
        <f t="shared" si="132"/>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30"/>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31"/>
        <v>0</v>
      </c>
      <c r="AB1358" s="228" t="str">
        <f t="shared" si="132"/>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30"/>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31"/>
        <v>0</v>
      </c>
      <c r="AB1359" s="228" t="str">
        <f t="shared" si="132"/>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30"/>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31"/>
        <v>0</v>
      </c>
      <c r="AB1360" s="228" t="str">
        <f t="shared" si="132"/>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30"/>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31"/>
        <v>0</v>
      </c>
      <c r="AB1361" s="228" t="str">
        <f t="shared" si="132"/>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30"/>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31"/>
        <v>0</v>
      </c>
      <c r="AB1362" s="228" t="str">
        <f t="shared" si="132"/>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30"/>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31"/>
        <v>0</v>
      </c>
      <c r="AB1363" s="228" t="str">
        <f t="shared" si="132"/>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30"/>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31"/>
        <v>0</v>
      </c>
      <c r="AB1364" s="228" t="str">
        <f t="shared" si="132"/>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30"/>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31"/>
        <v>0</v>
      </c>
      <c r="AB1365" s="228" t="str">
        <f t="shared" si="132"/>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30"/>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31"/>
        <v>0</v>
      </c>
      <c r="AB1366" s="228" t="str">
        <f t="shared" si="132"/>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30"/>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31"/>
        <v>0</v>
      </c>
      <c r="AB1367" s="228" t="str">
        <f t="shared" si="132"/>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30"/>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31"/>
        <v>0</v>
      </c>
      <c r="AB1368" s="228" t="str">
        <f t="shared" si="132"/>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30"/>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31"/>
        <v>0</v>
      </c>
      <c r="AB1369" s="228" t="str">
        <f t="shared" si="132"/>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30"/>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31"/>
        <v>0</v>
      </c>
      <c r="AB1370" s="228" t="str">
        <f t="shared" si="132"/>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30"/>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31"/>
        <v>0</v>
      </c>
      <c r="AB1371" s="228" t="str">
        <f t="shared" si="132"/>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33">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34">IF(AND(C1372="Smelter not listed",OR(LEN(D1372)=0,LEN(E1372)=0)),1,0)</f>
        <v>0</v>
      </c>
      <c r="AB1372" s="228" t="str">
        <f t="shared" ref="AB1372:AB1402" si="135">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3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34"/>
        <v>0</v>
      </c>
      <c r="AB1373" s="228" t="str">
        <f t="shared" si="135"/>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3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34"/>
        <v>0</v>
      </c>
      <c r="AB1374" s="228" t="str">
        <f t="shared" si="135"/>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3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34"/>
        <v>0</v>
      </c>
      <c r="AB1375" s="228" t="str">
        <f t="shared" si="135"/>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3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34"/>
        <v>0</v>
      </c>
      <c r="AB1376" s="228" t="str">
        <f t="shared" si="135"/>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3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34"/>
        <v>0</v>
      </c>
      <c r="AB1377" s="228" t="str">
        <f t="shared" si="135"/>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3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34"/>
        <v>0</v>
      </c>
      <c r="AB1378" s="228" t="str">
        <f t="shared" si="135"/>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3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34"/>
        <v>0</v>
      </c>
      <c r="AB1379" s="228" t="str">
        <f t="shared" si="135"/>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3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34"/>
        <v>0</v>
      </c>
      <c r="AB1380" s="228" t="str">
        <f t="shared" si="135"/>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3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34"/>
        <v>0</v>
      </c>
      <c r="AB1381" s="228" t="str">
        <f t="shared" si="135"/>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3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34"/>
        <v>0</v>
      </c>
      <c r="AB1382" s="228" t="str">
        <f t="shared" si="135"/>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3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34"/>
        <v>0</v>
      </c>
      <c r="AB1383" s="228" t="str">
        <f t="shared" si="135"/>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3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34"/>
        <v>0</v>
      </c>
      <c r="AB1384" s="228" t="str">
        <f t="shared" si="135"/>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3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34"/>
        <v>0</v>
      </c>
      <c r="AB1385" s="228" t="str">
        <f t="shared" si="135"/>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3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34"/>
        <v>0</v>
      </c>
      <c r="AB1386" s="228" t="str">
        <f t="shared" si="135"/>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33"/>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34"/>
        <v>0</v>
      </c>
      <c r="AB1387" s="228" t="str">
        <f t="shared" si="135"/>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33"/>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34"/>
        <v>0</v>
      </c>
      <c r="AB1388" s="228" t="str">
        <f t="shared" si="135"/>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33"/>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34"/>
        <v>0</v>
      </c>
      <c r="AB1389" s="228" t="str">
        <f t="shared" si="135"/>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33"/>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34"/>
        <v>0</v>
      </c>
      <c r="AB1390" s="228" t="str">
        <f t="shared" si="135"/>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33"/>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34"/>
        <v>0</v>
      </c>
      <c r="AB1391" s="228" t="str">
        <f t="shared" si="135"/>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33"/>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34"/>
        <v>0</v>
      </c>
      <c r="AB1392" s="228" t="str">
        <f t="shared" si="135"/>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3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34"/>
        <v>0</v>
      </c>
      <c r="AB1393" s="228" t="str">
        <f t="shared" si="135"/>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3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34"/>
        <v>0</v>
      </c>
      <c r="AB1394" s="228" t="str">
        <f t="shared" si="135"/>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3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34"/>
        <v>0</v>
      </c>
      <c r="AB1395" s="228" t="str">
        <f t="shared" si="135"/>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3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34"/>
        <v>0</v>
      </c>
      <c r="AB1396" s="228" t="str">
        <f t="shared" si="135"/>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3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34"/>
        <v>0</v>
      </c>
      <c r="AB1397" s="228" t="str">
        <f t="shared" si="135"/>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3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34"/>
        <v>0</v>
      </c>
      <c r="AB1398" s="228" t="str">
        <f t="shared" si="135"/>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3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34"/>
        <v>0</v>
      </c>
      <c r="AB1399" s="228" t="str">
        <f t="shared" si="135"/>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3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34"/>
        <v>0</v>
      </c>
      <c r="AB1400" s="228" t="str">
        <f t="shared" si="135"/>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3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34"/>
        <v>0</v>
      </c>
      <c r="AB1401" s="228" t="str">
        <f t="shared" si="13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3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34"/>
        <v>0</v>
      </c>
      <c r="AB1402" s="228" t="str">
        <f t="shared" si="13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6">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37">IF(AND(C1404="Smelter not listed",OR(LEN(D1404)=0,LEN(E1404)=0)),1,0)</f>
        <v>0</v>
      </c>
      <c r="AB1404" s="228" t="str">
        <f t="shared" ref="AB1404:AB1435" si="138">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6"/>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37"/>
        <v>0</v>
      </c>
      <c r="AB1405" s="228" t="str">
        <f t="shared" si="138"/>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6"/>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37"/>
        <v>0</v>
      </c>
      <c r="AB1406" s="228" t="str">
        <f t="shared" si="138"/>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6"/>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37"/>
        <v>0</v>
      </c>
      <c r="AB1407" s="228" t="str">
        <f t="shared" si="138"/>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6"/>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37"/>
        <v>0</v>
      </c>
      <c r="AB1408" s="228" t="str">
        <f t="shared" si="138"/>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6"/>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37"/>
        <v>0</v>
      </c>
      <c r="AB1409" s="228" t="str">
        <f t="shared" si="138"/>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6"/>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37"/>
        <v>0</v>
      </c>
      <c r="AB1410" s="228" t="str">
        <f t="shared" si="138"/>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6"/>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37"/>
        <v>0</v>
      </c>
      <c r="AB1411" s="228" t="str">
        <f t="shared" si="138"/>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6"/>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37"/>
        <v>0</v>
      </c>
      <c r="AB1412" s="228" t="str">
        <f t="shared" si="138"/>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6"/>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37"/>
        <v>0</v>
      </c>
      <c r="AB1413" s="228" t="str">
        <f t="shared" si="138"/>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6"/>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37"/>
        <v>0</v>
      </c>
      <c r="AB1414" s="228" t="str">
        <f t="shared" si="138"/>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6"/>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37"/>
        <v>0</v>
      </c>
      <c r="AB1415" s="228" t="str">
        <f t="shared" si="138"/>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6"/>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37"/>
        <v>0</v>
      </c>
      <c r="AB1416" s="228" t="str">
        <f t="shared" si="138"/>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6"/>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37"/>
        <v>0</v>
      </c>
      <c r="AB1417" s="228" t="str">
        <f t="shared" si="138"/>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6"/>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37"/>
        <v>0</v>
      </c>
      <c r="AB1418" s="228" t="str">
        <f t="shared" si="138"/>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6"/>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37"/>
        <v>0</v>
      </c>
      <c r="AB1419" s="228" t="str">
        <f t="shared" si="138"/>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6"/>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37"/>
        <v>0</v>
      </c>
      <c r="AB1420" s="228" t="str">
        <f t="shared" si="138"/>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6"/>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37"/>
        <v>0</v>
      </c>
      <c r="AB1421" s="228" t="str">
        <f t="shared" si="138"/>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6"/>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37"/>
        <v>0</v>
      </c>
      <c r="AB1422" s="228" t="str">
        <f t="shared" si="138"/>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6"/>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37"/>
        <v>0</v>
      </c>
      <c r="AB1423" s="228" t="str">
        <f t="shared" si="138"/>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6"/>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37"/>
        <v>0</v>
      </c>
      <c r="AB1424" s="228" t="str">
        <f t="shared" si="138"/>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6"/>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37"/>
        <v>0</v>
      </c>
      <c r="AB1425" s="228" t="str">
        <f t="shared" si="138"/>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6"/>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37"/>
        <v>0</v>
      </c>
      <c r="AB1426" s="228" t="str">
        <f t="shared" si="138"/>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6"/>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37"/>
        <v>0</v>
      </c>
      <c r="AB1427" s="228" t="str">
        <f t="shared" si="138"/>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6"/>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37"/>
        <v>0</v>
      </c>
      <c r="AB1428" s="228" t="str">
        <f t="shared" si="138"/>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6"/>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37"/>
        <v>0</v>
      </c>
      <c r="AB1429" s="228" t="str">
        <f t="shared" si="138"/>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6"/>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37"/>
        <v>0</v>
      </c>
      <c r="AB1430" s="228" t="str">
        <f t="shared" si="138"/>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6"/>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37"/>
        <v>0</v>
      </c>
      <c r="AB1431" s="228" t="str">
        <f t="shared" si="138"/>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6"/>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37"/>
        <v>0</v>
      </c>
      <c r="AB1432" s="228" t="str">
        <f t="shared" si="138"/>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6"/>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37"/>
        <v>0</v>
      </c>
      <c r="AB1433" s="228" t="str">
        <f t="shared" si="138"/>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37"/>
        <v>0</v>
      </c>
      <c r="AB1434" s="228" t="str">
        <f t="shared" si="138"/>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37"/>
        <v>0</v>
      </c>
      <c r="AB1435" s="228" t="str">
        <f t="shared" si="138"/>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9">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40">IF(AND(C1436="Smelter not listed",OR(LEN(D1436)=0,LEN(E1436)=0)),1,0)</f>
        <v>0</v>
      </c>
      <c r="AB1436" s="228" t="str">
        <f t="shared" ref="AB1436:AB1466" si="141">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9"/>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40"/>
        <v>0</v>
      </c>
      <c r="AB1437" s="228" t="str">
        <f t="shared" si="141"/>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9"/>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40"/>
        <v>0</v>
      </c>
      <c r="AB1438" s="228" t="str">
        <f t="shared" si="141"/>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9"/>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40"/>
        <v>0</v>
      </c>
      <c r="AB1439" s="228" t="str">
        <f t="shared" si="141"/>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9"/>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40"/>
        <v>0</v>
      </c>
      <c r="AB1440" s="228" t="str">
        <f t="shared" si="141"/>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9"/>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40"/>
        <v>0</v>
      </c>
      <c r="AB1441" s="228" t="str">
        <f t="shared" si="141"/>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9"/>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40"/>
        <v>0</v>
      </c>
      <c r="AB1442" s="228" t="str">
        <f t="shared" si="141"/>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9"/>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40"/>
        <v>0</v>
      </c>
      <c r="AB1443" s="228" t="str">
        <f t="shared" si="141"/>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9"/>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40"/>
        <v>0</v>
      </c>
      <c r="AB1444" s="228" t="str">
        <f t="shared" si="141"/>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9"/>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40"/>
        <v>0</v>
      </c>
      <c r="AB1445" s="228" t="str">
        <f t="shared" si="141"/>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9"/>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40"/>
        <v>0</v>
      </c>
      <c r="AB1446" s="228" t="str">
        <f t="shared" si="141"/>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9"/>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40"/>
        <v>0</v>
      </c>
      <c r="AB1447" s="228" t="str">
        <f t="shared" si="141"/>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9"/>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40"/>
        <v>0</v>
      </c>
      <c r="AB1448" s="228" t="str">
        <f t="shared" si="141"/>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9"/>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40"/>
        <v>0</v>
      </c>
      <c r="AB1449" s="228" t="str">
        <f t="shared" si="141"/>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9"/>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40"/>
        <v>0</v>
      </c>
      <c r="AB1450" s="228" t="str">
        <f t="shared" si="141"/>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40"/>
        <v>0</v>
      </c>
      <c r="AB1451" s="228" t="str">
        <f t="shared" si="141"/>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40"/>
        <v>0</v>
      </c>
      <c r="AB1452" s="228" t="str">
        <f t="shared" si="14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40"/>
        <v>0</v>
      </c>
      <c r="AB1453" s="228" t="str">
        <f t="shared" si="14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40"/>
        <v>0</v>
      </c>
      <c r="AB1454" s="228" t="str">
        <f t="shared" si="14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40"/>
        <v>0</v>
      </c>
      <c r="AB1455" s="228" t="str">
        <f t="shared" si="14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40"/>
        <v>0</v>
      </c>
      <c r="AB1456" s="228" t="str">
        <f t="shared" si="14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40"/>
        <v>0</v>
      </c>
      <c r="AB1457" s="228" t="str">
        <f t="shared" si="14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40"/>
        <v>0</v>
      </c>
      <c r="AB1458" s="228" t="str">
        <f t="shared" si="14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40"/>
        <v>0</v>
      </c>
      <c r="AB1459" s="228" t="str">
        <f t="shared" si="14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40"/>
        <v>0</v>
      </c>
      <c r="AB1460" s="228" t="str">
        <f t="shared" si="14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40"/>
        <v>0</v>
      </c>
      <c r="AB1461" s="228" t="str">
        <f t="shared" si="14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40"/>
        <v>0</v>
      </c>
      <c r="AB1462" s="228" t="str">
        <f t="shared" si="14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40"/>
        <v>0</v>
      </c>
      <c r="AB1463" s="228" t="str">
        <f t="shared" si="14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40"/>
        <v>0</v>
      </c>
      <c r="AB1464" s="228" t="str">
        <f t="shared" si="14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40"/>
        <v>0</v>
      </c>
      <c r="AB1465" s="228" t="str">
        <f t="shared" si="14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40"/>
        <v>0</v>
      </c>
      <c r="AB1466" s="228" t="str">
        <f t="shared" si="14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42">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43">IF(AND(C1468="Smelter not listed",OR(LEN(D1468)=0,LEN(E1468)=0)),1,0)</f>
        <v>0</v>
      </c>
      <c r="AB1468" s="228" t="str">
        <f t="shared" ref="AB1468:AB1499" si="144">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4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43"/>
        <v>0</v>
      </c>
      <c r="AB1469" s="228" t="str">
        <f t="shared" si="144"/>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4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43"/>
        <v>0</v>
      </c>
      <c r="AB1470" s="228" t="str">
        <f t="shared" si="144"/>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4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43"/>
        <v>0</v>
      </c>
      <c r="AB1471" s="228" t="str">
        <f t="shared" si="144"/>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4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43"/>
        <v>0</v>
      </c>
      <c r="AB1472" s="228" t="str">
        <f t="shared" si="144"/>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4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43"/>
        <v>0</v>
      </c>
      <c r="AB1473" s="228" t="str">
        <f t="shared" si="144"/>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4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43"/>
        <v>0</v>
      </c>
      <c r="AB1474" s="228" t="str">
        <f t="shared" si="144"/>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4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43"/>
        <v>0</v>
      </c>
      <c r="AB1475" s="228" t="str">
        <f t="shared" si="144"/>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4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43"/>
        <v>0</v>
      </c>
      <c r="AB1476" s="228" t="str">
        <f t="shared" si="144"/>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4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43"/>
        <v>0</v>
      </c>
      <c r="AB1477" s="228" t="str">
        <f t="shared" si="144"/>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4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43"/>
        <v>0</v>
      </c>
      <c r="AB1478" s="228" t="str">
        <f t="shared" si="144"/>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4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43"/>
        <v>0</v>
      </c>
      <c r="AB1479" s="228" t="str">
        <f t="shared" si="144"/>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4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43"/>
        <v>0</v>
      </c>
      <c r="AB1480" s="228" t="str">
        <f t="shared" si="144"/>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4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43"/>
        <v>0</v>
      </c>
      <c r="AB1481" s="228" t="str">
        <f t="shared" si="144"/>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4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43"/>
        <v>0</v>
      </c>
      <c r="AB1482" s="228" t="str">
        <f t="shared" si="14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4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43"/>
        <v>0</v>
      </c>
      <c r="AB1483" s="228" t="str">
        <f t="shared" si="14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4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43"/>
        <v>0</v>
      </c>
      <c r="AB1484" s="228" t="str">
        <f t="shared" si="14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4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43"/>
        <v>0</v>
      </c>
      <c r="AB1485" s="228" t="str">
        <f t="shared" si="14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4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43"/>
        <v>0</v>
      </c>
      <c r="AB1486" s="228" t="str">
        <f t="shared" si="14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4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43"/>
        <v>0</v>
      </c>
      <c r="AB1487" s="228" t="str">
        <f t="shared" si="14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4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43"/>
        <v>0</v>
      </c>
      <c r="AB1488" s="228" t="str">
        <f t="shared" si="14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4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43"/>
        <v>0</v>
      </c>
      <c r="AB1489" s="228" t="str">
        <f t="shared" si="14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4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43"/>
        <v>0</v>
      </c>
      <c r="AB1490" s="228" t="str">
        <f t="shared" si="14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4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43"/>
        <v>0</v>
      </c>
      <c r="AB1491" s="228" t="str">
        <f t="shared" si="14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4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43"/>
        <v>0</v>
      </c>
      <c r="AB1492" s="228" t="str">
        <f t="shared" si="14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4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43"/>
        <v>0</v>
      </c>
      <c r="AB1493" s="228" t="str">
        <f t="shared" si="14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4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43"/>
        <v>0</v>
      </c>
      <c r="AB1494" s="228" t="str">
        <f t="shared" si="14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4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43"/>
        <v>0</v>
      </c>
      <c r="AB1495" s="228" t="str">
        <f t="shared" si="14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4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43"/>
        <v>0</v>
      </c>
      <c r="AB1496" s="228" t="str">
        <f t="shared" si="14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4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43"/>
        <v>0</v>
      </c>
      <c r="AB1497" s="228" t="str">
        <f t="shared" si="14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4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43"/>
        <v>0</v>
      </c>
      <c r="AB1498" s="228" t="str">
        <f t="shared" si="14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4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43"/>
        <v>0</v>
      </c>
      <c r="AB1499" s="228" t="str">
        <f t="shared" si="14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5">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146">IF(AND(C1500="Smelter not listed",OR(LEN(D1500)=0,LEN(E1500)=0)),1,0)</f>
        <v>0</v>
      </c>
      <c r="AB1500" s="228" t="str">
        <f t="shared" ref="AB1500:AB1530" si="147">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46"/>
        <v>0</v>
      </c>
      <c r="AB1501" s="228" t="str">
        <f t="shared" si="14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46"/>
        <v>0</v>
      </c>
      <c r="AB1502" s="228" t="str">
        <f t="shared" si="14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46"/>
        <v>0</v>
      </c>
      <c r="AB1503" s="228" t="str">
        <f t="shared" si="14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46"/>
        <v>0</v>
      </c>
      <c r="AB1504" s="228" t="str">
        <f t="shared" si="14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46"/>
        <v>0</v>
      </c>
      <c r="AB1505" s="228" t="str">
        <f t="shared" si="14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46"/>
        <v>0</v>
      </c>
      <c r="AB1506" s="228" t="str">
        <f t="shared" si="14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46"/>
        <v>0</v>
      </c>
      <c r="AB1507" s="228" t="str">
        <f t="shared" si="14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46"/>
        <v>0</v>
      </c>
      <c r="AB1508" s="228" t="str">
        <f t="shared" si="14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46"/>
        <v>0</v>
      </c>
      <c r="AB1509" s="228" t="str">
        <f t="shared" si="14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46"/>
        <v>0</v>
      </c>
      <c r="AB1510" s="228" t="str">
        <f t="shared" si="14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46"/>
        <v>0</v>
      </c>
      <c r="AB1511" s="228" t="str">
        <f t="shared" si="14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46"/>
        <v>0</v>
      </c>
      <c r="AB1512" s="228" t="str">
        <f t="shared" si="14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46"/>
        <v>0</v>
      </c>
      <c r="AB1513" s="228" t="str">
        <f t="shared" si="14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46"/>
        <v>0</v>
      </c>
      <c r="AB1514" s="228" t="str">
        <f t="shared" si="14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46"/>
        <v>0</v>
      </c>
      <c r="AB1515" s="228" t="str">
        <f t="shared" si="14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46"/>
        <v>0</v>
      </c>
      <c r="AB1516" s="228" t="str">
        <f t="shared" si="14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46"/>
        <v>0</v>
      </c>
      <c r="AB1517" s="228" t="str">
        <f t="shared" si="14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46"/>
        <v>0</v>
      </c>
      <c r="AB1518" s="228" t="str">
        <f t="shared" si="14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46"/>
        <v>0</v>
      </c>
      <c r="AB1519" s="228" t="str">
        <f t="shared" si="14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46"/>
        <v>0</v>
      </c>
      <c r="AB1520" s="228" t="str">
        <f t="shared" si="14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46"/>
        <v>0</v>
      </c>
      <c r="AB1521" s="228" t="str">
        <f t="shared" si="14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46"/>
        <v>0</v>
      </c>
      <c r="AB1522" s="228" t="str">
        <f t="shared" si="14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46"/>
        <v>0</v>
      </c>
      <c r="AB1523" s="228" t="str">
        <f t="shared" si="14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46"/>
        <v>0</v>
      </c>
      <c r="AB1524" s="228" t="str">
        <f t="shared" si="14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46"/>
        <v>0</v>
      </c>
      <c r="AB1525" s="228" t="str">
        <f t="shared" si="14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46"/>
        <v>0</v>
      </c>
      <c r="AB1526" s="228" t="str">
        <f t="shared" si="14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46"/>
        <v>0</v>
      </c>
      <c r="AB1527" s="228" t="str">
        <f t="shared" si="14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46"/>
        <v>0</v>
      </c>
      <c r="AB1528" s="228" t="str">
        <f t="shared" si="14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46"/>
        <v>0</v>
      </c>
      <c r="AB1529" s="228" t="str">
        <f t="shared" si="14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46"/>
        <v>0</v>
      </c>
      <c r="AB1530" s="228" t="str">
        <f t="shared" si="14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149">IF(AND(C1532="Smelter not listed",OR(LEN(D1532)=0,LEN(E1532)=0)),1,0)</f>
        <v>0</v>
      </c>
      <c r="AB1532" s="228" t="str">
        <f t="shared" ref="AB1532:AB1563" si="15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49"/>
        <v>0</v>
      </c>
      <c r="AB1533" s="228" t="str">
        <f t="shared" si="15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49"/>
        <v>0</v>
      </c>
      <c r="AB1534" s="228" t="str">
        <f t="shared" si="15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49"/>
        <v>0</v>
      </c>
      <c r="AB1535" s="228" t="str">
        <f t="shared" si="15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49"/>
        <v>0</v>
      </c>
      <c r="AB1536" s="228" t="str">
        <f t="shared" si="15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49"/>
        <v>0</v>
      </c>
      <c r="AB1537" s="228" t="str">
        <f t="shared" si="15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49"/>
        <v>0</v>
      </c>
      <c r="AB1538" s="228" t="str">
        <f t="shared" si="15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49"/>
        <v>0</v>
      </c>
      <c r="AB1539" s="228" t="str">
        <f t="shared" si="15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49"/>
        <v>0</v>
      </c>
      <c r="AB1540" s="228" t="str">
        <f t="shared" si="15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49"/>
        <v>0</v>
      </c>
      <c r="AB1541" s="228" t="str">
        <f t="shared" si="15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49"/>
        <v>0</v>
      </c>
      <c r="AB1542" s="228" t="str">
        <f t="shared" si="15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49"/>
        <v>0</v>
      </c>
      <c r="AB1543" s="228" t="str">
        <f t="shared" si="15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49"/>
        <v>0</v>
      </c>
      <c r="AB1544" s="228" t="str">
        <f t="shared" si="15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49"/>
        <v>0</v>
      </c>
      <c r="AB1545" s="228" t="str">
        <f t="shared" si="15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49"/>
        <v>0</v>
      </c>
      <c r="AB1546" s="228" t="str">
        <f t="shared" si="15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49"/>
        <v>0</v>
      </c>
      <c r="AB1547" s="228" t="str">
        <f t="shared" si="15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49"/>
        <v>0</v>
      </c>
      <c r="AB1548" s="228" t="str">
        <f t="shared" si="15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49"/>
        <v>0</v>
      </c>
      <c r="AB1549" s="228" t="str">
        <f t="shared" si="15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49"/>
        <v>0</v>
      </c>
      <c r="AB1550" s="228" t="str">
        <f t="shared" si="15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49"/>
        <v>0</v>
      </c>
      <c r="AB1551" s="228" t="str">
        <f t="shared" si="15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49"/>
        <v>0</v>
      </c>
      <c r="AB1552" s="228" t="str">
        <f t="shared" si="15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49"/>
        <v>0</v>
      </c>
      <c r="AB1553" s="228" t="str">
        <f t="shared" si="15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49"/>
        <v>0</v>
      </c>
      <c r="AB1554" s="228" t="str">
        <f t="shared" si="15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49"/>
        <v>0</v>
      </c>
      <c r="AB1555" s="228" t="str">
        <f t="shared" si="15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49"/>
        <v>0</v>
      </c>
      <c r="AB1556" s="228" t="str">
        <f t="shared" si="15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149"/>
        <v>0</v>
      </c>
      <c r="AB1557" s="228" t="str">
        <f t="shared" si="15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49"/>
        <v>0</v>
      </c>
      <c r="AB1558" s="228" t="str">
        <f t="shared" si="15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49"/>
        <v>0</v>
      </c>
      <c r="AB1559" s="228" t="str">
        <f t="shared" si="15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49"/>
        <v>0</v>
      </c>
      <c r="AB1560" s="228" t="str">
        <f t="shared" si="15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49"/>
        <v>0</v>
      </c>
      <c r="AB1561" s="228" t="str">
        <f t="shared" si="15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49"/>
        <v>0</v>
      </c>
      <c r="AB1562" s="228" t="str">
        <f t="shared" si="15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49"/>
        <v>0</v>
      </c>
      <c r="AB1563" s="228" t="str">
        <f t="shared" si="15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5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152">IF(AND(C1564="Smelter not listed",OR(LEN(D1564)=0,LEN(E1564)=0)),1,0)</f>
        <v>0</v>
      </c>
      <c r="AB1564" s="228" t="str">
        <f t="shared" ref="AB1564:AB1594" si="15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5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52"/>
        <v>0</v>
      </c>
      <c r="AB1565" s="228" t="str">
        <f t="shared" si="15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5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52"/>
        <v>0</v>
      </c>
      <c r="AB1566" s="228" t="str">
        <f t="shared" si="15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5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52"/>
        <v>0</v>
      </c>
      <c r="AB1567" s="228" t="str">
        <f t="shared" si="15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5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52"/>
        <v>0</v>
      </c>
      <c r="AB1568" s="228" t="str">
        <f t="shared" si="15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5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52"/>
        <v>0</v>
      </c>
      <c r="AB1569" s="228" t="str">
        <f t="shared" si="15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5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52"/>
        <v>0</v>
      </c>
      <c r="AB1570" s="228" t="str">
        <f t="shared" si="15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5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52"/>
        <v>0</v>
      </c>
      <c r="AB1571" s="228" t="str">
        <f t="shared" si="15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5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52"/>
        <v>0</v>
      </c>
      <c r="AB1572" s="228" t="str">
        <f t="shared" si="15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5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52"/>
        <v>0</v>
      </c>
      <c r="AB1573" s="228" t="str">
        <f t="shared" si="15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5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52"/>
        <v>0</v>
      </c>
      <c r="AB1574" s="228" t="str">
        <f t="shared" si="15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5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52"/>
        <v>0</v>
      </c>
      <c r="AB1575" s="228" t="str">
        <f t="shared" si="15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5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52"/>
        <v>0</v>
      </c>
      <c r="AB1576" s="228" t="str">
        <f t="shared" si="15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5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52"/>
        <v>0</v>
      </c>
      <c r="AB1577" s="228" t="str">
        <f t="shared" si="15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5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52"/>
        <v>0</v>
      </c>
      <c r="AB1578" s="228" t="str">
        <f t="shared" si="15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5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52"/>
        <v>0</v>
      </c>
      <c r="AB1579" s="228" t="str">
        <f t="shared" si="15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5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52"/>
        <v>0</v>
      </c>
      <c r="AB1580" s="228" t="str">
        <f t="shared" si="15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5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52"/>
        <v>0</v>
      </c>
      <c r="AB1581" s="228" t="str">
        <f t="shared" si="15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5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52"/>
        <v>0</v>
      </c>
      <c r="AB1582" s="228" t="str">
        <f t="shared" si="15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5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52"/>
        <v>0</v>
      </c>
      <c r="AB1583" s="228" t="str">
        <f t="shared" si="15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5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52"/>
        <v>0</v>
      </c>
      <c r="AB1584" s="228" t="str">
        <f t="shared" si="15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5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52"/>
        <v>0</v>
      </c>
      <c r="AB1585" s="228" t="str">
        <f t="shared" si="15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5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52"/>
        <v>0</v>
      </c>
      <c r="AB1586" s="228" t="str">
        <f t="shared" si="15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5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52"/>
        <v>0</v>
      </c>
      <c r="AB1587" s="228" t="str">
        <f t="shared" si="15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5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52"/>
        <v>0</v>
      </c>
      <c r="AB1588" s="228" t="str">
        <f t="shared" si="15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5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52"/>
        <v>0</v>
      </c>
      <c r="AB1589" s="228" t="str">
        <f t="shared" si="15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5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52"/>
        <v>0</v>
      </c>
      <c r="AB1590" s="228" t="str">
        <f t="shared" si="15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5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52"/>
        <v>0</v>
      </c>
      <c r="AB1591" s="228" t="str">
        <f t="shared" si="15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5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52"/>
        <v>0</v>
      </c>
      <c r="AB1592" s="228" t="str">
        <f t="shared" si="15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5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52"/>
        <v>0</v>
      </c>
      <c r="AB1593" s="228" t="str">
        <f t="shared" si="15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5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52"/>
        <v>0</v>
      </c>
      <c r="AB1594" s="228" t="str">
        <f t="shared" si="15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4">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155">IF(AND(C1596="Smelter not listed",OR(LEN(D1596)=0,LEN(E1596)=0)),1,0)</f>
        <v>0</v>
      </c>
      <c r="AB1596" s="228" t="str">
        <f t="shared" ref="AB1596:AB1627" si="156">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55"/>
        <v>0</v>
      </c>
      <c r="AB1597" s="228" t="str">
        <f t="shared" si="15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55"/>
        <v>0</v>
      </c>
      <c r="AB1598" s="228" t="str">
        <f t="shared" si="15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55"/>
        <v>0</v>
      </c>
      <c r="AB1599" s="228" t="str">
        <f t="shared" si="15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55"/>
        <v>0</v>
      </c>
      <c r="AB1600" s="228" t="str">
        <f t="shared" si="15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55"/>
        <v>0</v>
      </c>
      <c r="AB1601" s="228" t="str">
        <f t="shared" si="15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55"/>
        <v>0</v>
      </c>
      <c r="AB1602" s="228" t="str">
        <f t="shared" si="15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155"/>
        <v>0</v>
      </c>
      <c r="AB1603" s="228" t="str">
        <f t="shared" si="15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55"/>
        <v>0</v>
      </c>
      <c r="AB1604" s="228" t="str">
        <f t="shared" si="15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155"/>
        <v>0</v>
      </c>
      <c r="AB1605" s="228" t="str">
        <f t="shared" si="15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55"/>
        <v>0</v>
      </c>
      <c r="AB1606" s="228" t="str">
        <f t="shared" si="15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55"/>
        <v>0</v>
      </c>
      <c r="AB1607" s="228" t="str">
        <f t="shared" si="15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55"/>
        <v>0</v>
      </c>
      <c r="AB1608" s="228" t="str">
        <f t="shared" si="15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55"/>
        <v>0</v>
      </c>
      <c r="AB1609" s="228" t="str">
        <f t="shared" si="156"/>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155"/>
        <v>0</v>
      </c>
      <c r="AB1610" s="228" t="str">
        <f t="shared" si="156"/>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55"/>
        <v>0</v>
      </c>
      <c r="AB1611" s="228" t="str">
        <f t="shared" si="156"/>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55"/>
        <v>0</v>
      </c>
      <c r="AB1612" s="228" t="str">
        <f t="shared" si="156"/>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55"/>
        <v>0</v>
      </c>
      <c r="AB1613" s="228" t="str">
        <f t="shared" si="15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55"/>
        <v>0</v>
      </c>
      <c r="AB1614" s="228" t="str">
        <f t="shared" si="15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55"/>
        <v>0</v>
      </c>
      <c r="AB1615" s="228" t="str">
        <f t="shared" si="15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55"/>
        <v>0</v>
      </c>
      <c r="AB1616" s="228" t="str">
        <f t="shared" si="156"/>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55"/>
        <v>0</v>
      </c>
      <c r="AB1617" s="228" t="str">
        <f t="shared" si="156"/>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55"/>
        <v>0</v>
      </c>
      <c r="AB1618" s="228" t="str">
        <f t="shared" si="156"/>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55"/>
        <v>0</v>
      </c>
      <c r="AB1619" s="228" t="str">
        <f t="shared" si="156"/>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55"/>
        <v>0</v>
      </c>
      <c r="AB1620" s="228" t="str">
        <f t="shared" si="156"/>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155"/>
        <v>0</v>
      </c>
      <c r="AB1621" s="228" t="str">
        <f t="shared" si="156"/>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55"/>
        <v>0</v>
      </c>
      <c r="AB1622" s="228" t="str">
        <f t="shared" si="156"/>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55"/>
        <v>0</v>
      </c>
      <c r="AB1623" s="228" t="str">
        <f t="shared" si="156"/>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55"/>
        <v>0</v>
      </c>
      <c r="AB1624" s="228" t="str">
        <f t="shared" si="156"/>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4"/>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55"/>
        <v>0</v>
      </c>
      <c r="AB1625" s="228" t="str">
        <f t="shared" si="156"/>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4"/>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155"/>
        <v>0</v>
      </c>
      <c r="AB1626" s="228" t="str">
        <f t="shared" si="156"/>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4"/>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155"/>
        <v>0</v>
      </c>
      <c r="AB1627" s="228" t="str">
        <f t="shared" si="156"/>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7">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158">IF(AND(C1628="Smelter not listed",OR(LEN(D1628)=0,LEN(E1628)=0)),1,0)</f>
        <v>0</v>
      </c>
      <c r="AB1628" s="228" t="str">
        <f t="shared" ref="AB1628:AB1658" si="159">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158"/>
        <v>0</v>
      </c>
      <c r="AB1629" s="228" t="str">
        <f t="shared" si="15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158"/>
        <v>0</v>
      </c>
      <c r="AB1630" s="228" t="str">
        <f t="shared" si="15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158"/>
        <v>0</v>
      </c>
      <c r="AB1631" s="228" t="str">
        <f t="shared" si="15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158"/>
        <v>0</v>
      </c>
      <c r="AB1632" s="228" t="str">
        <f t="shared" si="15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158"/>
        <v>0</v>
      </c>
      <c r="AB1633" s="228" t="str">
        <f t="shared" si="15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158"/>
        <v>0</v>
      </c>
      <c r="AB1634" s="228" t="str">
        <f t="shared" si="15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158"/>
        <v>0</v>
      </c>
      <c r="AB1635" s="228" t="str">
        <f t="shared" si="15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158"/>
        <v>0</v>
      </c>
      <c r="AB1636" s="228" t="str">
        <f t="shared" si="15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158"/>
        <v>0</v>
      </c>
      <c r="AB1637" s="228" t="str">
        <f t="shared" si="15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158"/>
        <v>0</v>
      </c>
      <c r="AB1638" s="228" t="str">
        <f t="shared" si="15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158"/>
        <v>0</v>
      </c>
      <c r="AB1639" s="228" t="str">
        <f t="shared" si="15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158"/>
        <v>0</v>
      </c>
      <c r="AB1640" s="228" t="str">
        <f t="shared" si="15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158"/>
        <v>0</v>
      </c>
      <c r="AB1641" s="228" t="str">
        <f t="shared" si="15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158"/>
        <v>0</v>
      </c>
      <c r="AB1642" s="228" t="str">
        <f t="shared" si="15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158"/>
        <v>0</v>
      </c>
      <c r="AB1643" s="228" t="str">
        <f t="shared" si="15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158"/>
        <v>0</v>
      </c>
      <c r="AB1644" s="228" t="str">
        <f t="shared" si="15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158"/>
        <v>0</v>
      </c>
      <c r="AB1645" s="228" t="str">
        <f t="shared" si="15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158"/>
        <v>0</v>
      </c>
      <c r="AB1646" s="228" t="str">
        <f t="shared" si="15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158"/>
        <v>0</v>
      </c>
      <c r="AB1647" s="228" t="str">
        <f t="shared" si="15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158"/>
        <v>0</v>
      </c>
      <c r="AB1648" s="228" t="str">
        <f t="shared" si="15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158"/>
        <v>0</v>
      </c>
      <c r="AB1649" s="228" t="str">
        <f t="shared" si="15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158"/>
        <v>0</v>
      </c>
      <c r="AB1650" s="228" t="str">
        <f t="shared" si="15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158"/>
        <v>0</v>
      </c>
      <c r="AB1651" s="228" t="str">
        <f t="shared" si="15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158"/>
        <v>0</v>
      </c>
      <c r="AB1652" s="228" t="str">
        <f t="shared" si="15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158"/>
        <v>0</v>
      </c>
      <c r="AB1653" s="228" t="str">
        <f t="shared" si="15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158"/>
        <v>0</v>
      </c>
      <c r="AB1654" s="228" t="str">
        <f t="shared" si="15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158"/>
        <v>0</v>
      </c>
      <c r="AB1655" s="228" t="str">
        <f t="shared" si="15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158"/>
        <v>0</v>
      </c>
      <c r="AB1656" s="228" t="str">
        <f t="shared" si="15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7"/>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158"/>
        <v>0</v>
      </c>
      <c r="AB1657" s="228" t="str">
        <f t="shared" si="15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7"/>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158"/>
        <v>0</v>
      </c>
      <c r="AB1658" s="228" t="str">
        <f t="shared" si="15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60">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161">IF(AND(C1660="Smelter not listed",OR(LEN(D1660)=0,LEN(E1660)=0)),1,0)</f>
        <v>0</v>
      </c>
      <c r="AB1660" s="228" t="str">
        <f t="shared" ref="AB1660:AB1691" si="162">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60"/>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161"/>
        <v>0</v>
      </c>
      <c r="AB1661" s="228" t="str">
        <f t="shared" si="162"/>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60"/>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161"/>
        <v>0</v>
      </c>
      <c r="AB1662" s="228" t="str">
        <f t="shared" si="162"/>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60"/>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161"/>
        <v>0</v>
      </c>
      <c r="AB1663" s="228" t="str">
        <f t="shared" si="162"/>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60"/>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161"/>
        <v>0</v>
      </c>
      <c r="AB1664" s="228" t="str">
        <f t="shared" si="162"/>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60"/>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161"/>
        <v>0</v>
      </c>
      <c r="AB1665" s="228" t="str">
        <f t="shared" si="162"/>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60"/>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161"/>
        <v>0</v>
      </c>
      <c r="AB1666" s="228" t="str">
        <f t="shared" si="162"/>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60"/>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161"/>
        <v>0</v>
      </c>
      <c r="AB1667" s="228" t="str">
        <f t="shared" si="162"/>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60"/>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161"/>
        <v>0</v>
      </c>
      <c r="AB1668" s="228" t="str">
        <f t="shared" si="162"/>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60"/>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161"/>
        <v>0</v>
      </c>
      <c r="AB1669" s="228" t="str">
        <f t="shared" si="162"/>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60"/>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161"/>
        <v>0</v>
      </c>
      <c r="AB1670" s="228" t="str">
        <f t="shared" si="162"/>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60"/>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161"/>
        <v>0</v>
      </c>
      <c r="AB1671" s="228" t="str">
        <f t="shared" si="162"/>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6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161"/>
        <v>0</v>
      </c>
      <c r="AB1672" s="228" t="str">
        <f t="shared" si="162"/>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6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161"/>
        <v>0</v>
      </c>
      <c r="AB1673" s="228" t="str">
        <f t="shared" si="162"/>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6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161"/>
        <v>0</v>
      </c>
      <c r="AB1674" s="228" t="str">
        <f t="shared" si="162"/>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6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161"/>
        <v>0</v>
      </c>
      <c r="AB1675" s="228" t="str">
        <f t="shared" si="162"/>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6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161"/>
        <v>0</v>
      </c>
      <c r="AB1676" s="228" t="str">
        <f t="shared" si="162"/>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6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161"/>
        <v>0</v>
      </c>
      <c r="AB1677" s="228" t="str">
        <f t="shared" si="162"/>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6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161"/>
        <v>0</v>
      </c>
      <c r="AB1678" s="228" t="str">
        <f t="shared" si="16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6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161"/>
        <v>0</v>
      </c>
      <c r="AB1679" s="228" t="str">
        <f t="shared" si="16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6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161"/>
        <v>0</v>
      </c>
      <c r="AB1680" s="228" t="str">
        <f t="shared" si="16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6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161"/>
        <v>0</v>
      </c>
      <c r="AB1681" s="228" t="str">
        <f t="shared" si="16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6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161"/>
        <v>0</v>
      </c>
      <c r="AB1682" s="228" t="str">
        <f t="shared" si="16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6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161"/>
        <v>0</v>
      </c>
      <c r="AB1683" s="228" t="str">
        <f t="shared" si="16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6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161"/>
        <v>0</v>
      </c>
      <c r="AB1684" s="228" t="str">
        <f t="shared" si="16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6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161"/>
        <v>0</v>
      </c>
      <c r="AB1685" s="228" t="str">
        <f t="shared" si="16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6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161"/>
        <v>0</v>
      </c>
      <c r="AB1686" s="228" t="str">
        <f t="shared" si="16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6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161"/>
        <v>0</v>
      </c>
      <c r="AB1687" s="228" t="str">
        <f t="shared" si="16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6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161"/>
        <v>0</v>
      </c>
      <c r="AB1688" s="228" t="str">
        <f t="shared" si="16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6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161"/>
        <v>0</v>
      </c>
      <c r="AB1689" s="228" t="str">
        <f t="shared" si="16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6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161"/>
        <v>0</v>
      </c>
      <c r="AB1690" s="228" t="str">
        <f t="shared" si="16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6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161"/>
        <v>0</v>
      </c>
      <c r="AB1691" s="228" t="str">
        <f t="shared" si="16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63">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164">IF(AND(C1692="Smelter not listed",OR(LEN(D1692)=0,LEN(E1692)=0)),1,0)</f>
        <v>0</v>
      </c>
      <c r="AB1692" s="228" t="str">
        <f t="shared" ref="AB1692:AB1722" si="165">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63"/>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164"/>
        <v>0</v>
      </c>
      <c r="AB1693" s="228" t="str">
        <f t="shared" si="165"/>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63"/>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164"/>
        <v>0</v>
      </c>
      <c r="AB1694" s="228" t="str">
        <f t="shared" si="165"/>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63"/>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164"/>
        <v>0</v>
      </c>
      <c r="AB1695" s="228" t="str">
        <f t="shared" si="165"/>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63"/>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164"/>
        <v>0</v>
      </c>
      <c r="AB1696" s="228" t="str">
        <f t="shared" si="165"/>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63"/>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164"/>
        <v>0</v>
      </c>
      <c r="AB1697" s="228" t="str">
        <f t="shared" si="165"/>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63"/>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164"/>
        <v>0</v>
      </c>
      <c r="AB1698" s="228" t="str">
        <f t="shared" si="165"/>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6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164"/>
        <v>0</v>
      </c>
      <c r="AB1699" s="228" t="str">
        <f t="shared" si="165"/>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6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164"/>
        <v>0</v>
      </c>
      <c r="AB1700" s="228" t="str">
        <f t="shared" si="165"/>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6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164"/>
        <v>0</v>
      </c>
      <c r="AB1701" s="228" t="str">
        <f t="shared" si="165"/>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6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164"/>
        <v>0</v>
      </c>
      <c r="AB1702" s="228" t="str">
        <f t="shared" si="165"/>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6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164"/>
        <v>0</v>
      </c>
      <c r="AB1703" s="228" t="str">
        <f t="shared" si="165"/>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6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164"/>
        <v>0</v>
      </c>
      <c r="AB1704" s="228" t="str">
        <f t="shared" si="16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6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164"/>
        <v>0</v>
      </c>
      <c r="AB1705" s="228" t="str">
        <f t="shared" si="16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6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164"/>
        <v>0</v>
      </c>
      <c r="AB1706" s="228" t="str">
        <f t="shared" si="16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6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164"/>
        <v>0</v>
      </c>
      <c r="AB1707" s="228" t="str">
        <f t="shared" si="16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6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164"/>
        <v>0</v>
      </c>
      <c r="AB1708" s="228" t="str">
        <f t="shared" si="16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6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164"/>
        <v>0</v>
      </c>
      <c r="AB1709" s="228" t="str">
        <f t="shared" si="16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6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164"/>
        <v>0</v>
      </c>
      <c r="AB1710" s="228" t="str">
        <f t="shared" si="16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6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164"/>
        <v>0</v>
      </c>
      <c r="AB1711" s="228" t="str">
        <f t="shared" si="16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6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164"/>
        <v>0</v>
      </c>
      <c r="AB1712" s="228" t="str">
        <f t="shared" si="16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6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164"/>
        <v>0</v>
      </c>
      <c r="AB1713" s="228" t="str">
        <f t="shared" si="16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6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164"/>
        <v>0</v>
      </c>
      <c r="AB1714" s="228" t="str">
        <f t="shared" si="16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6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164"/>
        <v>0</v>
      </c>
      <c r="AB1715" s="228" t="str">
        <f t="shared" si="16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6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164"/>
        <v>0</v>
      </c>
      <c r="AB1716" s="228" t="str">
        <f t="shared" si="16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6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164"/>
        <v>0</v>
      </c>
      <c r="AB1717" s="228" t="str">
        <f t="shared" si="16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6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164"/>
        <v>0</v>
      </c>
      <c r="AB1718" s="228" t="str">
        <f t="shared" si="16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6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164"/>
        <v>0</v>
      </c>
      <c r="AB1719" s="228" t="str">
        <f t="shared" si="16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6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164"/>
        <v>0</v>
      </c>
      <c r="AB1720" s="228" t="str">
        <f t="shared" si="16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6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164"/>
        <v>0</v>
      </c>
      <c r="AB1721" s="228" t="str">
        <f t="shared" si="16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6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164"/>
        <v>0</v>
      </c>
      <c r="AB1722" s="228" t="str">
        <f t="shared" si="16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6">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167">IF(AND(C1724="Smelter not listed",OR(LEN(D1724)=0,LEN(E1724)=0)),1,0)</f>
        <v>0</v>
      </c>
      <c r="AB1724" s="228" t="str">
        <f t="shared" ref="AB1724:AB1755" si="16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167"/>
        <v>0</v>
      </c>
      <c r="AB1725" s="228" t="str">
        <f t="shared" si="16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167"/>
        <v>0</v>
      </c>
      <c r="AB1726" s="228" t="str">
        <f t="shared" si="16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167"/>
        <v>0</v>
      </c>
      <c r="AB1727" s="228" t="str">
        <f t="shared" si="16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167"/>
        <v>0</v>
      </c>
      <c r="AB1728" s="228" t="str">
        <f t="shared" si="16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167"/>
        <v>0</v>
      </c>
      <c r="AB1729" s="228" t="str">
        <f t="shared" si="16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167"/>
        <v>0</v>
      </c>
      <c r="AB1730" s="228" t="str">
        <f t="shared" si="16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167"/>
        <v>0</v>
      </c>
      <c r="AB1731" s="228" t="str">
        <f t="shared" si="16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167"/>
        <v>0</v>
      </c>
      <c r="AB1732" s="228" t="str">
        <f t="shared" si="16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167"/>
        <v>0</v>
      </c>
      <c r="AB1733" s="228" t="str">
        <f t="shared" si="16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167"/>
        <v>0</v>
      </c>
      <c r="AB1734" s="228" t="str">
        <f t="shared" si="16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167"/>
        <v>0</v>
      </c>
      <c r="AB1735" s="228" t="str">
        <f t="shared" si="16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167"/>
        <v>0</v>
      </c>
      <c r="AB1736" s="228" t="str">
        <f t="shared" si="16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167"/>
        <v>0</v>
      </c>
      <c r="AB1737" s="228" t="str">
        <f t="shared" si="16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167"/>
        <v>0</v>
      </c>
      <c r="AB1738" s="228" t="str">
        <f t="shared" si="16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167"/>
        <v>0</v>
      </c>
      <c r="AB1739" s="228" t="str">
        <f t="shared" si="16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167"/>
        <v>0</v>
      </c>
      <c r="AB1740" s="228" t="str">
        <f t="shared" si="16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167"/>
        <v>0</v>
      </c>
      <c r="AB1741" s="228" t="str">
        <f t="shared" si="16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167"/>
        <v>0</v>
      </c>
      <c r="AB1742" s="228" t="str">
        <f t="shared" si="16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167"/>
        <v>0</v>
      </c>
      <c r="AB1743" s="228" t="str">
        <f t="shared" si="16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167"/>
        <v>0</v>
      </c>
      <c r="AB1744" s="228" t="str">
        <f t="shared" si="16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167"/>
        <v>0</v>
      </c>
      <c r="AB1745" s="228" t="str">
        <f t="shared" si="16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167"/>
        <v>0</v>
      </c>
      <c r="AB1746" s="228" t="str">
        <f t="shared" si="16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167"/>
        <v>0</v>
      </c>
      <c r="AB1747" s="228" t="str">
        <f t="shared" si="16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167"/>
        <v>0</v>
      </c>
      <c r="AB1748" s="228" t="str">
        <f t="shared" si="16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167"/>
        <v>0</v>
      </c>
      <c r="AB1749" s="228" t="str">
        <f t="shared" si="16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167"/>
        <v>0</v>
      </c>
      <c r="AB1750" s="228" t="str">
        <f t="shared" si="16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167"/>
        <v>0</v>
      </c>
      <c r="AB1751" s="228" t="str">
        <f t="shared" si="16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167"/>
        <v>0</v>
      </c>
      <c r="AB1752" s="228" t="str">
        <f t="shared" si="16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167"/>
        <v>0</v>
      </c>
      <c r="AB1753" s="228" t="str">
        <f t="shared" si="16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167"/>
        <v>0</v>
      </c>
      <c r="AB1754" s="228" t="str">
        <f t="shared" si="16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167"/>
        <v>0</v>
      </c>
      <c r="AB1755" s="228" t="str">
        <f t="shared" si="16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9">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170">IF(AND(C1756="Smelter not listed",OR(LEN(D1756)=0,LEN(E1756)=0)),1,0)</f>
        <v>0</v>
      </c>
      <c r="AB1756" s="228" t="str">
        <f t="shared" ref="AB1756:AB1786" si="17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170"/>
        <v>0</v>
      </c>
      <c r="AB1757" s="228" t="str">
        <f t="shared" si="17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170"/>
        <v>0</v>
      </c>
      <c r="AB1758" s="228" t="str">
        <f t="shared" si="17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170"/>
        <v>0</v>
      </c>
      <c r="AB1759" s="228" t="str">
        <f t="shared" si="17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170"/>
        <v>0</v>
      </c>
      <c r="AB1760" s="228" t="str">
        <f t="shared" si="17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170"/>
        <v>0</v>
      </c>
      <c r="AB1761" s="228" t="str">
        <f t="shared" si="17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170"/>
        <v>0</v>
      </c>
      <c r="AB1762" s="228" t="str">
        <f t="shared" si="17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170"/>
        <v>0</v>
      </c>
      <c r="AB1763" s="228" t="str">
        <f t="shared" si="17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170"/>
        <v>0</v>
      </c>
      <c r="AB1764" s="228" t="str">
        <f t="shared" si="17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170"/>
        <v>0</v>
      </c>
      <c r="AB1765" s="228" t="str">
        <f t="shared" si="17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170"/>
        <v>0</v>
      </c>
      <c r="AB1766" s="228" t="str">
        <f t="shared" si="17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170"/>
        <v>0</v>
      </c>
      <c r="AB1767" s="228" t="str">
        <f t="shared" si="17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170"/>
        <v>0</v>
      </c>
      <c r="AB1768" s="228" t="str">
        <f t="shared" si="17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170"/>
        <v>0</v>
      </c>
      <c r="AB1769" s="228" t="str">
        <f t="shared" si="17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170"/>
        <v>0</v>
      </c>
      <c r="AB1770" s="228" t="str">
        <f t="shared" si="17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170"/>
        <v>0</v>
      </c>
      <c r="AB1771" s="228" t="str">
        <f t="shared" si="17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170"/>
        <v>0</v>
      </c>
      <c r="AB1772" s="228" t="str">
        <f t="shared" si="17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170"/>
        <v>0</v>
      </c>
      <c r="AB1773" s="228" t="str">
        <f t="shared" si="17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170"/>
        <v>0</v>
      </c>
      <c r="AB1774" s="228" t="str">
        <f t="shared" si="17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170"/>
        <v>0</v>
      </c>
      <c r="AB1775" s="228" t="str">
        <f t="shared" si="17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170"/>
        <v>0</v>
      </c>
      <c r="AB1776" s="228" t="str">
        <f t="shared" si="17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170"/>
        <v>0</v>
      </c>
      <c r="AB1777" s="228" t="str">
        <f t="shared" si="17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170"/>
        <v>0</v>
      </c>
      <c r="AB1778" s="228" t="str">
        <f t="shared" si="17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170"/>
        <v>0</v>
      </c>
      <c r="AB1779" s="228" t="str">
        <f t="shared" si="17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170"/>
        <v>0</v>
      </c>
      <c r="AB1780" s="228" t="str">
        <f t="shared" si="17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170"/>
        <v>0</v>
      </c>
      <c r="AB1781" s="228" t="str">
        <f t="shared" si="17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170"/>
        <v>0</v>
      </c>
      <c r="AB1782" s="228" t="str">
        <f t="shared" si="17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170"/>
        <v>0</v>
      </c>
      <c r="AB1783" s="228" t="str">
        <f t="shared" si="17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170"/>
        <v>0</v>
      </c>
      <c r="AB1784" s="228" t="str">
        <f t="shared" si="17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170"/>
        <v>0</v>
      </c>
      <c r="AB1785" s="228" t="str">
        <f t="shared" si="17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170"/>
        <v>0</v>
      </c>
      <c r="AB1786" s="228" t="str">
        <f t="shared" si="17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72">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173">IF(AND(C1788="Smelter not listed",OR(LEN(D1788)=0,LEN(E1788)=0)),1,0)</f>
        <v>0</v>
      </c>
      <c r="AB1788" s="228" t="str">
        <f t="shared" ref="AB1788:AB1819" si="174">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7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173"/>
        <v>0</v>
      </c>
      <c r="AB1789" s="228" t="str">
        <f t="shared" si="17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7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173"/>
        <v>0</v>
      </c>
      <c r="AB1790" s="228" t="str">
        <f t="shared" si="17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7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173"/>
        <v>0</v>
      </c>
      <c r="AB1791" s="228" t="str">
        <f t="shared" si="17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7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173"/>
        <v>0</v>
      </c>
      <c r="AB1792" s="228" t="str">
        <f t="shared" si="17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7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173"/>
        <v>0</v>
      </c>
      <c r="AB1793" s="228" t="str">
        <f t="shared" si="17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7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173"/>
        <v>0</v>
      </c>
      <c r="AB1794" s="228" t="str">
        <f t="shared" si="17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7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173"/>
        <v>0</v>
      </c>
      <c r="AB1795" s="228" t="str">
        <f t="shared" si="17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7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173"/>
        <v>0</v>
      </c>
      <c r="AB1796" s="228" t="str">
        <f t="shared" si="17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7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173"/>
        <v>0</v>
      </c>
      <c r="AB1797" s="228" t="str">
        <f t="shared" si="17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7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173"/>
        <v>0</v>
      </c>
      <c r="AB1798" s="228" t="str">
        <f t="shared" si="17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7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173"/>
        <v>0</v>
      </c>
      <c r="AB1799" s="228" t="str">
        <f t="shared" si="17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7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173"/>
        <v>0</v>
      </c>
      <c r="AB1800" s="228" t="str">
        <f t="shared" si="17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7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173"/>
        <v>0</v>
      </c>
      <c r="AB1801" s="228" t="str">
        <f t="shared" si="17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7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173"/>
        <v>0</v>
      </c>
      <c r="AB1802" s="228" t="str">
        <f t="shared" si="17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7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173"/>
        <v>0</v>
      </c>
      <c r="AB1803" s="228" t="str">
        <f t="shared" si="17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7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173"/>
        <v>0</v>
      </c>
      <c r="AB1804" s="228" t="str">
        <f t="shared" si="17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7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173"/>
        <v>0</v>
      </c>
      <c r="AB1805" s="228" t="str">
        <f t="shared" si="17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7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173"/>
        <v>0</v>
      </c>
      <c r="AB1806" s="228" t="str">
        <f t="shared" si="17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7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173"/>
        <v>0</v>
      </c>
      <c r="AB1807" s="228" t="str">
        <f t="shared" si="17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7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173"/>
        <v>0</v>
      </c>
      <c r="AB1808" s="228" t="str">
        <f t="shared" si="17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7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173"/>
        <v>0</v>
      </c>
      <c r="AB1809" s="228" t="str">
        <f t="shared" si="17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7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173"/>
        <v>0</v>
      </c>
      <c r="AB1810" s="228" t="str">
        <f t="shared" si="17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7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173"/>
        <v>0</v>
      </c>
      <c r="AB1811" s="228" t="str">
        <f t="shared" si="17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7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173"/>
        <v>0</v>
      </c>
      <c r="AB1812" s="228" t="str">
        <f t="shared" si="17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7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173"/>
        <v>0</v>
      </c>
      <c r="AB1813" s="228" t="str">
        <f t="shared" si="17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7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173"/>
        <v>0</v>
      </c>
      <c r="AB1814" s="228" t="str">
        <f t="shared" si="17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7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173"/>
        <v>0</v>
      </c>
      <c r="AB1815" s="228" t="str">
        <f t="shared" si="17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7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173"/>
        <v>0</v>
      </c>
      <c r="AB1816" s="228" t="str">
        <f t="shared" si="17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7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173"/>
        <v>0</v>
      </c>
      <c r="AB1817" s="228" t="str">
        <f t="shared" si="174"/>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72"/>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173"/>
        <v>0</v>
      </c>
      <c r="AB1818" s="228" t="str">
        <f t="shared" si="174"/>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72"/>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173"/>
        <v>0</v>
      </c>
      <c r="AB1819" s="228" t="str">
        <f t="shared" si="174"/>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5">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176">IF(AND(C1820="Smelter not listed",OR(LEN(D1820)=0,LEN(E1820)=0)),1,0)</f>
        <v>0</v>
      </c>
      <c r="AB1820" s="228" t="str">
        <f t="shared" ref="AB1820:AB1850" si="177">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176"/>
        <v>0</v>
      </c>
      <c r="AB1821" s="228" t="str">
        <f t="shared" si="17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176"/>
        <v>0</v>
      </c>
      <c r="AB1822" s="228" t="str">
        <f t="shared" si="17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176"/>
        <v>0</v>
      </c>
      <c r="AB1823" s="228" t="str">
        <f t="shared" si="17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176"/>
        <v>0</v>
      </c>
      <c r="AB1824" s="228" t="str">
        <f t="shared" si="17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176"/>
        <v>0</v>
      </c>
      <c r="AB1825" s="228" t="str">
        <f t="shared" si="17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176"/>
        <v>0</v>
      </c>
      <c r="AB1826" s="228" t="str">
        <f t="shared" si="17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176"/>
        <v>0</v>
      </c>
      <c r="AB1827" s="228" t="str">
        <f t="shared" si="17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176"/>
        <v>0</v>
      </c>
      <c r="AB1828" s="228" t="str">
        <f t="shared" si="17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176"/>
        <v>0</v>
      </c>
      <c r="AB1829" s="228" t="str">
        <f t="shared" si="17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176"/>
        <v>0</v>
      </c>
      <c r="AB1830" s="228" t="str">
        <f t="shared" si="17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176"/>
        <v>0</v>
      </c>
      <c r="AB1831" s="228" t="str">
        <f t="shared" si="17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176"/>
        <v>0</v>
      </c>
      <c r="AB1832" s="228" t="str">
        <f t="shared" si="17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176"/>
        <v>0</v>
      </c>
      <c r="AB1833" s="228" t="str">
        <f t="shared" si="17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176"/>
        <v>0</v>
      </c>
      <c r="AB1834" s="228" t="str">
        <f t="shared" si="17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176"/>
        <v>0</v>
      </c>
      <c r="AB1835" s="228" t="str">
        <f t="shared" si="17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176"/>
        <v>0</v>
      </c>
      <c r="AB1836" s="228" t="str">
        <f t="shared" si="17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176"/>
        <v>0</v>
      </c>
      <c r="AB1837" s="228" t="str">
        <f t="shared" si="17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176"/>
        <v>0</v>
      </c>
      <c r="AB1838" s="228" t="str">
        <f t="shared" si="17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176"/>
        <v>0</v>
      </c>
      <c r="AB1839" s="228" t="str">
        <f t="shared" si="17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176"/>
        <v>0</v>
      </c>
      <c r="AB1840" s="228" t="str">
        <f t="shared" si="17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176"/>
        <v>0</v>
      </c>
      <c r="AB1841" s="228" t="str">
        <f t="shared" si="17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176"/>
        <v>0</v>
      </c>
      <c r="AB1842" s="228" t="str">
        <f t="shared" si="17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176"/>
        <v>0</v>
      </c>
      <c r="AB1843" s="228" t="str">
        <f t="shared" si="17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176"/>
        <v>0</v>
      </c>
      <c r="AB1844" s="228" t="str">
        <f t="shared" si="177"/>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176"/>
        <v>0</v>
      </c>
      <c r="AB1845" s="228" t="str">
        <f t="shared" si="177"/>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176"/>
        <v>0</v>
      </c>
      <c r="AB1846" s="228" t="str">
        <f t="shared" si="177"/>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5"/>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176"/>
        <v>0</v>
      </c>
      <c r="AB1847" s="228" t="str">
        <f t="shared" si="177"/>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5"/>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176"/>
        <v>0</v>
      </c>
      <c r="AB1848" s="228" t="str">
        <f t="shared" si="177"/>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5"/>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176"/>
        <v>0</v>
      </c>
      <c r="AB1849" s="228" t="str">
        <f t="shared" si="177"/>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5"/>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176"/>
        <v>0</v>
      </c>
      <c r="AB1850" s="228" t="str">
        <f t="shared" si="177"/>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8">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179">IF(AND(C1852="Smelter not listed",OR(LEN(D1852)=0,LEN(E1852)=0)),1,0)</f>
        <v>0</v>
      </c>
      <c r="AB1852" s="228" t="str">
        <f t="shared" ref="AB1852:AB1883" si="180">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8"/>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179"/>
        <v>0</v>
      </c>
      <c r="AB1853" s="228" t="str">
        <f t="shared" si="180"/>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8"/>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179"/>
        <v>0</v>
      </c>
      <c r="AB1854" s="228" t="str">
        <f t="shared" si="180"/>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8"/>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179"/>
        <v>0</v>
      </c>
      <c r="AB1855" s="228" t="str">
        <f t="shared" si="180"/>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8"/>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179"/>
        <v>0</v>
      </c>
      <c r="AB1856" s="228" t="str">
        <f t="shared" si="180"/>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8"/>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179"/>
        <v>0</v>
      </c>
      <c r="AB1857" s="228" t="str">
        <f t="shared" si="180"/>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8"/>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179"/>
        <v>0</v>
      </c>
      <c r="AB1858" s="228" t="str">
        <f t="shared" si="180"/>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8"/>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179"/>
        <v>0</v>
      </c>
      <c r="AB1859" s="228" t="str">
        <f t="shared" si="180"/>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8"/>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179"/>
        <v>0</v>
      </c>
      <c r="AB1860" s="228" t="str">
        <f t="shared" si="180"/>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8"/>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179"/>
        <v>0</v>
      </c>
      <c r="AB1861" s="228" t="str">
        <f t="shared" si="180"/>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8"/>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179"/>
        <v>0</v>
      </c>
      <c r="AB1862" s="228" t="str">
        <f t="shared" si="180"/>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8"/>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179"/>
        <v>0</v>
      </c>
      <c r="AB1863" s="228" t="str">
        <f t="shared" si="180"/>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8"/>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179"/>
        <v>0</v>
      </c>
      <c r="AB1864" s="228" t="str">
        <f t="shared" si="180"/>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8"/>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179"/>
        <v>0</v>
      </c>
      <c r="AB1865" s="228" t="str">
        <f t="shared" si="180"/>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8"/>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179"/>
        <v>0</v>
      </c>
      <c r="AB1866" s="228" t="str">
        <f t="shared" si="180"/>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8"/>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179"/>
        <v>0</v>
      </c>
      <c r="AB1867" s="228" t="str">
        <f t="shared" si="180"/>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8"/>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179"/>
        <v>0</v>
      </c>
      <c r="AB1868" s="228" t="str">
        <f t="shared" si="180"/>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8"/>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179"/>
        <v>0</v>
      </c>
      <c r="AB1869" s="228" t="str">
        <f t="shared" si="180"/>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8"/>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179"/>
        <v>0</v>
      </c>
      <c r="AB1870" s="228" t="str">
        <f t="shared" si="180"/>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8"/>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179"/>
        <v>0</v>
      </c>
      <c r="AB1871" s="228" t="str">
        <f t="shared" si="180"/>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8"/>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179"/>
        <v>0</v>
      </c>
      <c r="AB1872" s="228" t="str">
        <f t="shared" si="180"/>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8"/>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179"/>
        <v>0</v>
      </c>
      <c r="AB1873" s="228" t="str">
        <f t="shared" si="180"/>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8"/>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179"/>
        <v>0</v>
      </c>
      <c r="AB1874" s="228" t="str">
        <f t="shared" si="180"/>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8"/>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179"/>
        <v>0</v>
      </c>
      <c r="AB1875" s="228" t="str">
        <f t="shared" si="180"/>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8"/>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179"/>
        <v>0</v>
      </c>
      <c r="AB1876" s="228" t="str">
        <f t="shared" si="180"/>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8"/>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179"/>
        <v>0</v>
      </c>
      <c r="AB1877" s="228" t="str">
        <f t="shared" si="180"/>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8"/>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179"/>
        <v>0</v>
      </c>
      <c r="AB1878" s="228" t="str">
        <f t="shared" si="180"/>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8"/>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179"/>
        <v>0</v>
      </c>
      <c r="AB1879" s="228" t="str">
        <f t="shared" si="180"/>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8"/>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179"/>
        <v>0</v>
      </c>
      <c r="AB1880" s="228" t="str">
        <f t="shared" si="180"/>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8"/>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179"/>
        <v>0</v>
      </c>
      <c r="AB1881" s="228" t="str">
        <f t="shared" si="180"/>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8"/>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179"/>
        <v>0</v>
      </c>
      <c r="AB1882" s="228" t="str">
        <f t="shared" si="180"/>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8"/>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179"/>
        <v>0</v>
      </c>
      <c r="AB1883" s="228" t="str">
        <f t="shared" si="180"/>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81">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182">IF(AND(C1884="Smelter not listed",OR(LEN(D1884)=0,LEN(E1884)=0)),1,0)</f>
        <v>0</v>
      </c>
      <c r="AB1884" s="228" t="str">
        <f t="shared" ref="AB1884:AB1914" si="183">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81"/>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182"/>
        <v>0</v>
      </c>
      <c r="AB1885" s="228" t="str">
        <f t="shared" si="183"/>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81"/>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182"/>
        <v>0</v>
      </c>
      <c r="AB1886" s="228" t="str">
        <f t="shared" si="183"/>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81"/>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182"/>
        <v>0</v>
      </c>
      <c r="AB1887" s="228" t="str">
        <f t="shared" si="183"/>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81"/>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182"/>
        <v>0</v>
      </c>
      <c r="AB1888" s="228" t="str">
        <f t="shared" si="183"/>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81"/>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182"/>
        <v>0</v>
      </c>
      <c r="AB1889" s="228" t="str">
        <f t="shared" si="183"/>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81"/>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182"/>
        <v>0</v>
      </c>
      <c r="AB1890" s="228" t="str">
        <f t="shared" si="183"/>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81"/>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182"/>
        <v>0</v>
      </c>
      <c r="AB1891" s="228" t="str">
        <f t="shared" si="183"/>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81"/>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182"/>
        <v>0</v>
      </c>
      <c r="AB1892" s="228" t="str">
        <f t="shared" si="183"/>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81"/>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182"/>
        <v>0</v>
      </c>
      <c r="AB1893" s="228" t="str">
        <f t="shared" si="183"/>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81"/>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182"/>
        <v>0</v>
      </c>
      <c r="AB1894" s="228" t="str">
        <f t="shared" si="183"/>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81"/>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182"/>
        <v>0</v>
      </c>
      <c r="AB1895" s="228" t="str">
        <f t="shared" si="183"/>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81"/>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182"/>
        <v>0</v>
      </c>
      <c r="AB1896" s="228" t="str">
        <f t="shared" si="183"/>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81"/>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182"/>
        <v>0</v>
      </c>
      <c r="AB1897" s="228" t="str">
        <f t="shared" si="183"/>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81"/>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182"/>
        <v>0</v>
      </c>
      <c r="AB1898" s="228" t="str">
        <f t="shared" si="183"/>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81"/>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182"/>
        <v>0</v>
      </c>
      <c r="AB1899" s="228" t="str">
        <f t="shared" si="183"/>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81"/>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182"/>
        <v>0</v>
      </c>
      <c r="AB1900" s="228" t="str">
        <f t="shared" si="183"/>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81"/>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182"/>
        <v>0</v>
      </c>
      <c r="AB1901" s="228" t="str">
        <f t="shared" si="183"/>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81"/>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182"/>
        <v>0</v>
      </c>
      <c r="AB1902" s="228" t="str">
        <f t="shared" si="183"/>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81"/>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182"/>
        <v>0</v>
      </c>
      <c r="AB1903" s="228" t="str">
        <f t="shared" si="183"/>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81"/>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182"/>
        <v>0</v>
      </c>
      <c r="AB1904" s="228" t="str">
        <f t="shared" si="183"/>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81"/>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182"/>
        <v>0</v>
      </c>
      <c r="AB1905" s="228" t="str">
        <f t="shared" si="183"/>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81"/>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182"/>
        <v>0</v>
      </c>
      <c r="AB1906" s="228" t="str">
        <f t="shared" si="183"/>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81"/>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182"/>
        <v>0</v>
      </c>
      <c r="AB1907" s="228" t="str">
        <f t="shared" si="183"/>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81"/>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182"/>
        <v>0</v>
      </c>
      <c r="AB1908" s="228" t="str">
        <f t="shared" si="183"/>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81"/>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182"/>
        <v>0</v>
      </c>
      <c r="AB1909" s="228" t="str">
        <f t="shared" si="183"/>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81"/>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182"/>
        <v>0</v>
      </c>
      <c r="AB1910" s="228" t="str">
        <f t="shared" si="183"/>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81"/>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182"/>
        <v>0</v>
      </c>
      <c r="AB1911" s="228" t="str">
        <f t="shared" si="183"/>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81"/>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182"/>
        <v>0</v>
      </c>
      <c r="AB1912" s="228" t="str">
        <f t="shared" si="183"/>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81"/>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182"/>
        <v>0</v>
      </c>
      <c r="AB1913" s="228" t="str">
        <f t="shared" si="183"/>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81"/>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182"/>
        <v>0</v>
      </c>
      <c r="AB1914" s="228" t="str">
        <f t="shared" si="183"/>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4">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185">IF(AND(C1916="Smelter not listed",OR(LEN(D1916)=0,LEN(E1916)=0)),1,0)</f>
        <v>0</v>
      </c>
      <c r="AB1916" s="228" t="str">
        <f t="shared" ref="AB1916:AB1947" si="186">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185"/>
        <v>0</v>
      </c>
      <c r="AB1917" s="228" t="str">
        <f t="shared" si="18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185"/>
        <v>0</v>
      </c>
      <c r="AB1918" s="228" t="str">
        <f t="shared" si="18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185"/>
        <v>0</v>
      </c>
      <c r="AB1919" s="228" t="str">
        <f t="shared" si="18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185"/>
        <v>0</v>
      </c>
      <c r="AB1920" s="228" t="str">
        <f t="shared" si="18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185"/>
        <v>0</v>
      </c>
      <c r="AB1921" s="228" t="str">
        <f t="shared" si="18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185"/>
        <v>0</v>
      </c>
      <c r="AB1922" s="228" t="str">
        <f t="shared" si="18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185"/>
        <v>0</v>
      </c>
      <c r="AB1923" s="228" t="str">
        <f t="shared" si="18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185"/>
        <v>0</v>
      </c>
      <c r="AB1924" s="228" t="str">
        <f t="shared" si="18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185"/>
        <v>0</v>
      </c>
      <c r="AB1925" s="228" t="str">
        <f t="shared" si="18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185"/>
        <v>0</v>
      </c>
      <c r="AB1926" s="228" t="str">
        <f t="shared" si="18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185"/>
        <v>0</v>
      </c>
      <c r="AB1927" s="228" t="str">
        <f t="shared" si="18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185"/>
        <v>0</v>
      </c>
      <c r="AB1928" s="228" t="str">
        <f t="shared" si="18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185"/>
        <v>0</v>
      </c>
      <c r="AB1929" s="228" t="str">
        <f t="shared" si="18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185"/>
        <v>0</v>
      </c>
      <c r="AB1930" s="228" t="str">
        <f t="shared" si="18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185"/>
        <v>0</v>
      </c>
      <c r="AB1931" s="228" t="str">
        <f t="shared" si="18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185"/>
        <v>0</v>
      </c>
      <c r="AB1932" s="228" t="str">
        <f t="shared" si="18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185"/>
        <v>0</v>
      </c>
      <c r="AB1933" s="228" t="str">
        <f t="shared" si="18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185"/>
        <v>0</v>
      </c>
      <c r="AB1934" s="228" t="str">
        <f t="shared" si="18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185"/>
        <v>0</v>
      </c>
      <c r="AB1935" s="228" t="str">
        <f t="shared" si="18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185"/>
        <v>0</v>
      </c>
      <c r="AB1936" s="228" t="str">
        <f t="shared" si="18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185"/>
        <v>0</v>
      </c>
      <c r="AB1937" s="228" t="str">
        <f t="shared" si="18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185"/>
        <v>0</v>
      </c>
      <c r="AB1938" s="228" t="str">
        <f t="shared" si="18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185"/>
        <v>0</v>
      </c>
      <c r="AB1939" s="228" t="str">
        <f t="shared" si="18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185"/>
        <v>0</v>
      </c>
      <c r="AB1940" s="228" t="str">
        <f t="shared" si="18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185"/>
        <v>0</v>
      </c>
      <c r="AB1941" s="228" t="str">
        <f t="shared" si="18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185"/>
        <v>0</v>
      </c>
      <c r="AB1942" s="228" t="str">
        <f t="shared" si="18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185"/>
        <v>0</v>
      </c>
      <c r="AB1943" s="228" t="str">
        <f t="shared" si="18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185"/>
        <v>0</v>
      </c>
      <c r="AB1944" s="228" t="str">
        <f t="shared" si="18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185"/>
        <v>0</v>
      </c>
      <c r="AB1945" s="228" t="str">
        <f t="shared" si="186"/>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185"/>
        <v>0</v>
      </c>
      <c r="AB1946" s="228" t="str">
        <f t="shared" si="186"/>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185"/>
        <v>0</v>
      </c>
      <c r="AB1947" s="228" t="str">
        <f t="shared" si="186"/>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7">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188">IF(AND(C1948="Smelter not listed",OR(LEN(D1948)=0,LEN(E1948)=0)),1,0)</f>
        <v>0</v>
      </c>
      <c r="AB1948" s="228" t="str">
        <f t="shared" ref="AB1948:AB1978" si="189">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188"/>
        <v>0</v>
      </c>
      <c r="AB1949" s="228" t="str">
        <f t="shared" si="18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188"/>
        <v>0</v>
      </c>
      <c r="AB1950" s="228" t="str">
        <f t="shared" si="18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188"/>
        <v>0</v>
      </c>
      <c r="AB1951" s="228" t="str">
        <f t="shared" si="18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188"/>
        <v>0</v>
      </c>
      <c r="AB1952" s="228" t="str">
        <f t="shared" si="18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188"/>
        <v>0</v>
      </c>
      <c r="AB1953" s="228" t="str">
        <f t="shared" si="18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188"/>
        <v>0</v>
      </c>
      <c r="AB1954" s="228" t="str">
        <f t="shared" si="18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188"/>
        <v>0</v>
      </c>
      <c r="AB1955" s="228" t="str">
        <f t="shared" si="18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188"/>
        <v>0</v>
      </c>
      <c r="AB1956" s="228" t="str">
        <f t="shared" si="18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188"/>
        <v>0</v>
      </c>
      <c r="AB1957" s="228" t="str">
        <f t="shared" si="18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188"/>
        <v>0</v>
      </c>
      <c r="AB1958" s="228" t="str">
        <f t="shared" si="18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188"/>
        <v>0</v>
      </c>
      <c r="AB1959" s="228" t="str">
        <f t="shared" si="18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188"/>
        <v>0</v>
      </c>
      <c r="AB1960" s="228" t="str">
        <f t="shared" si="18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188"/>
        <v>0</v>
      </c>
      <c r="AB1961" s="228" t="str">
        <f t="shared" si="18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188"/>
        <v>0</v>
      </c>
      <c r="AB1962" s="228" t="str">
        <f t="shared" si="18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188"/>
        <v>0</v>
      </c>
      <c r="AB1963" s="228" t="str">
        <f t="shared" si="18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188"/>
        <v>0</v>
      </c>
      <c r="AB1964" s="228" t="str">
        <f t="shared" si="18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188"/>
        <v>0</v>
      </c>
      <c r="AB1965" s="228" t="str">
        <f t="shared" si="18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188"/>
        <v>0</v>
      </c>
      <c r="AB1966" s="228" t="str">
        <f t="shared" si="18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188"/>
        <v>0</v>
      </c>
      <c r="AB1967" s="228" t="str">
        <f t="shared" si="18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188"/>
        <v>0</v>
      </c>
      <c r="AB1968" s="228" t="str">
        <f t="shared" si="18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188"/>
        <v>0</v>
      </c>
      <c r="AB1969" s="228" t="str">
        <f t="shared" si="18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188"/>
        <v>0</v>
      </c>
      <c r="AB1970" s="228" t="str">
        <f t="shared" si="18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188"/>
        <v>0</v>
      </c>
      <c r="AB1971" s="228" t="str">
        <f t="shared" si="18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188"/>
        <v>0</v>
      </c>
      <c r="AB1972" s="228" t="str">
        <f t="shared" si="18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188"/>
        <v>0</v>
      </c>
      <c r="AB1973" s="228" t="str">
        <f t="shared" si="18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188"/>
        <v>0</v>
      </c>
      <c r="AB1974" s="228" t="str">
        <f t="shared" si="18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188"/>
        <v>0</v>
      </c>
      <c r="AB1975" s="228" t="str">
        <f t="shared" si="18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7"/>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188"/>
        <v>0</v>
      </c>
      <c r="AB1976" s="228" t="str">
        <f t="shared" si="189"/>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7"/>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188"/>
        <v>0</v>
      </c>
      <c r="AB1977" s="228" t="str">
        <f t="shared" si="189"/>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7"/>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188"/>
        <v>0</v>
      </c>
      <c r="AB1978" s="228" t="str">
        <f t="shared" si="189"/>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90">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191">IF(AND(C1980="Smelter not listed",OR(LEN(D1980)=0,LEN(E1980)=0)),1,0)</f>
        <v>0</v>
      </c>
      <c r="AB1980" s="228" t="str">
        <f t="shared" ref="AB1980:AB2011" si="192">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9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191"/>
        <v>0</v>
      </c>
      <c r="AB1981" s="228" t="str">
        <f t="shared" si="192"/>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9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191"/>
        <v>0</v>
      </c>
      <c r="AB1982" s="228" t="str">
        <f t="shared" si="192"/>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9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191"/>
        <v>0</v>
      </c>
      <c r="AB1983" s="228" t="str">
        <f t="shared" si="192"/>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9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191"/>
        <v>0</v>
      </c>
      <c r="AB1984" s="228" t="str">
        <f t="shared" si="192"/>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9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191"/>
        <v>0</v>
      </c>
      <c r="AB1985" s="228" t="str">
        <f t="shared" si="192"/>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9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191"/>
        <v>0</v>
      </c>
      <c r="AB1986" s="228" t="str">
        <f t="shared" si="192"/>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9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191"/>
        <v>0</v>
      </c>
      <c r="AB1987" s="228" t="str">
        <f t="shared" si="192"/>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9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191"/>
        <v>0</v>
      </c>
      <c r="AB1988" s="228" t="str">
        <f t="shared" si="192"/>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90"/>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191"/>
        <v>0</v>
      </c>
      <c r="AB1989" s="228" t="str">
        <f t="shared" si="192"/>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90"/>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191"/>
        <v>0</v>
      </c>
      <c r="AB1990" s="228" t="str">
        <f t="shared" si="192"/>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90"/>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191"/>
        <v>0</v>
      </c>
      <c r="AB1991" s="228" t="str">
        <f t="shared" si="192"/>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90"/>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191"/>
        <v>0</v>
      </c>
      <c r="AB1992" s="228" t="str">
        <f t="shared" si="192"/>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90"/>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191"/>
        <v>0</v>
      </c>
      <c r="AB1993" s="228" t="str">
        <f t="shared" si="192"/>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90"/>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191"/>
        <v>0</v>
      </c>
      <c r="AB1994" s="228" t="str">
        <f t="shared" si="192"/>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90"/>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191"/>
        <v>0</v>
      </c>
      <c r="AB1995" s="228" t="str">
        <f t="shared" si="192"/>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90"/>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191"/>
        <v>0</v>
      </c>
      <c r="AB1996" s="228" t="str">
        <f t="shared" si="192"/>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90"/>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191"/>
        <v>0</v>
      </c>
      <c r="AB1997" s="228" t="str">
        <f t="shared" si="192"/>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90"/>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191"/>
        <v>0</v>
      </c>
      <c r="AB1998" s="228" t="str">
        <f t="shared" si="192"/>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90"/>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191"/>
        <v>0</v>
      </c>
      <c r="AB1999" s="228" t="str">
        <f t="shared" si="192"/>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90"/>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191"/>
        <v>0</v>
      </c>
      <c r="AB2000" s="228" t="str">
        <f t="shared" si="192"/>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90"/>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191"/>
        <v>0</v>
      </c>
      <c r="AB2001" s="228" t="str">
        <f t="shared" si="192"/>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90"/>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191"/>
        <v>0</v>
      </c>
      <c r="AB2002" s="228" t="str">
        <f t="shared" si="192"/>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90"/>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191"/>
        <v>0</v>
      </c>
      <c r="AB2003" s="228" t="str">
        <f t="shared" si="192"/>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90"/>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191"/>
        <v>0</v>
      </c>
      <c r="AB2004" s="228" t="str">
        <f t="shared" si="192"/>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90"/>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191"/>
        <v>0</v>
      </c>
      <c r="AB2005" s="228" t="str">
        <f t="shared" si="192"/>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90"/>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191"/>
        <v>0</v>
      </c>
      <c r="AB2006" s="228" t="str">
        <f t="shared" si="192"/>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90"/>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191"/>
        <v>0</v>
      </c>
      <c r="AB2007" s="228" t="str">
        <f t="shared" si="192"/>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90"/>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191"/>
        <v>0</v>
      </c>
      <c r="AB2008" s="228" t="str">
        <f t="shared" si="192"/>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90"/>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191"/>
        <v>0</v>
      </c>
      <c r="AB2009" s="228" t="str">
        <f t="shared" si="192"/>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90"/>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191"/>
        <v>0</v>
      </c>
      <c r="AB2010" s="228" t="str">
        <f t="shared" si="192"/>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90"/>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191"/>
        <v>0</v>
      </c>
      <c r="AB2011" s="228" t="str">
        <f t="shared" si="192"/>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93">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194">IF(AND(C2012="Smelter not listed",OR(LEN(D2012)=0,LEN(E2012)=0)),1,0)</f>
        <v>0</v>
      </c>
      <c r="AB2012" s="228" t="str">
        <f t="shared" ref="AB2012:AB2042" si="195">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9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194"/>
        <v>0</v>
      </c>
      <c r="AB2013" s="228" t="str">
        <f t="shared" si="195"/>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9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194"/>
        <v>0</v>
      </c>
      <c r="AB2014" s="228" t="str">
        <f t="shared" si="195"/>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9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194"/>
        <v>0</v>
      </c>
      <c r="AB2015" s="228" t="str">
        <f t="shared" si="195"/>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9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194"/>
        <v>0</v>
      </c>
      <c r="AB2016" s="228" t="str">
        <f t="shared" si="195"/>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9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194"/>
        <v>0</v>
      </c>
      <c r="AB2017" s="228" t="str">
        <f t="shared" si="195"/>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9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194"/>
        <v>0</v>
      </c>
      <c r="AB2018" s="228" t="str">
        <f t="shared" si="195"/>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9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194"/>
        <v>0</v>
      </c>
      <c r="AB2019" s="228" t="str">
        <f t="shared" si="195"/>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9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194"/>
        <v>0</v>
      </c>
      <c r="AB2020" s="228" t="str">
        <f t="shared" si="195"/>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9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194"/>
        <v>0</v>
      </c>
      <c r="AB2021" s="228" t="str">
        <f t="shared" si="195"/>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9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194"/>
        <v>0</v>
      </c>
      <c r="AB2022" s="228" t="str">
        <f t="shared" si="195"/>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9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194"/>
        <v>0</v>
      </c>
      <c r="AB2023" s="228" t="str">
        <f t="shared" si="195"/>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9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194"/>
        <v>0</v>
      </c>
      <c r="AB2024" s="228" t="str">
        <f t="shared" si="195"/>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9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194"/>
        <v>0</v>
      </c>
      <c r="AB2025" s="228" t="str">
        <f t="shared" si="195"/>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9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194"/>
        <v>0</v>
      </c>
      <c r="AB2026" s="228" t="str">
        <f t="shared" si="195"/>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93"/>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194"/>
        <v>0</v>
      </c>
      <c r="AB2027" s="228" t="str">
        <f t="shared" si="195"/>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93"/>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194"/>
        <v>0</v>
      </c>
      <c r="AB2028" s="228" t="str">
        <f t="shared" si="195"/>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93"/>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194"/>
        <v>0</v>
      </c>
      <c r="AB2029" s="228" t="str">
        <f t="shared" si="195"/>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93"/>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194"/>
        <v>0</v>
      </c>
      <c r="AB2030" s="228" t="str">
        <f t="shared" si="195"/>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93"/>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194"/>
        <v>0</v>
      </c>
      <c r="AB2031" s="228" t="str">
        <f t="shared" si="195"/>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93"/>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194"/>
        <v>0</v>
      </c>
      <c r="AB2032" s="228" t="str">
        <f t="shared" si="195"/>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9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194"/>
        <v>0</v>
      </c>
      <c r="AB2033" s="228" t="str">
        <f t="shared" si="195"/>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9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194"/>
        <v>0</v>
      </c>
      <c r="AB2034" s="228" t="str">
        <f t="shared" si="195"/>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9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194"/>
        <v>0</v>
      </c>
      <c r="AB2035" s="228" t="str">
        <f t="shared" si="195"/>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9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194"/>
        <v>0</v>
      </c>
      <c r="AB2036" s="228" t="str">
        <f t="shared" si="195"/>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9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194"/>
        <v>0</v>
      </c>
      <c r="AB2037" s="228" t="str">
        <f t="shared" si="195"/>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9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194"/>
        <v>0</v>
      </c>
      <c r="AB2038" s="228" t="str">
        <f t="shared" si="195"/>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9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194"/>
        <v>0</v>
      </c>
      <c r="AB2039" s="228" t="str">
        <f t="shared" si="195"/>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9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194"/>
        <v>0</v>
      </c>
      <c r="AB2040" s="228" t="str">
        <f t="shared" si="195"/>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9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194"/>
        <v>0</v>
      </c>
      <c r="AB2041" s="228" t="str">
        <f t="shared" si="19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9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194"/>
        <v>0</v>
      </c>
      <c r="AB2042" s="228" t="str">
        <f t="shared" si="19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6">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197">IF(AND(C2044="Smelter not listed",OR(LEN(D2044)=0,LEN(E2044)=0)),1,0)</f>
        <v>0</v>
      </c>
      <c r="AB2044" s="228" t="str">
        <f t="shared" ref="AB2044:AB2075" si="198">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6"/>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197"/>
        <v>0</v>
      </c>
      <c r="AB2045" s="228" t="str">
        <f t="shared" si="198"/>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6"/>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197"/>
        <v>0</v>
      </c>
      <c r="AB2046" s="228" t="str">
        <f t="shared" si="198"/>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6"/>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197"/>
        <v>0</v>
      </c>
      <c r="AB2047" s="228" t="str">
        <f t="shared" si="198"/>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6"/>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197"/>
        <v>0</v>
      </c>
      <c r="AB2048" s="228" t="str">
        <f t="shared" si="198"/>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6"/>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197"/>
        <v>0</v>
      </c>
      <c r="AB2049" s="228" t="str">
        <f t="shared" si="198"/>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6"/>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197"/>
        <v>0</v>
      </c>
      <c r="AB2050" s="228" t="str">
        <f t="shared" si="198"/>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6"/>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197"/>
        <v>0</v>
      </c>
      <c r="AB2051" s="228" t="str">
        <f t="shared" si="198"/>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6"/>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197"/>
        <v>0</v>
      </c>
      <c r="AB2052" s="228" t="str">
        <f t="shared" si="198"/>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6"/>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197"/>
        <v>0</v>
      </c>
      <c r="AB2053" s="228" t="str">
        <f t="shared" si="198"/>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6"/>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197"/>
        <v>0</v>
      </c>
      <c r="AB2054" s="228" t="str">
        <f t="shared" si="198"/>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6"/>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197"/>
        <v>0</v>
      </c>
      <c r="AB2055" s="228" t="str">
        <f t="shared" si="198"/>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6"/>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197"/>
        <v>0</v>
      </c>
      <c r="AB2056" s="228" t="str">
        <f t="shared" si="198"/>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6"/>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197"/>
        <v>0</v>
      </c>
      <c r="AB2057" s="228" t="str">
        <f t="shared" si="198"/>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6"/>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197"/>
        <v>0</v>
      </c>
      <c r="AB2058" s="228" t="str">
        <f t="shared" si="198"/>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6"/>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197"/>
        <v>0</v>
      </c>
      <c r="AB2059" s="228" t="str">
        <f t="shared" si="198"/>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6"/>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197"/>
        <v>0</v>
      </c>
      <c r="AB2060" s="228" t="str">
        <f t="shared" si="198"/>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6"/>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197"/>
        <v>0</v>
      </c>
      <c r="AB2061" s="228" t="str">
        <f t="shared" si="198"/>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6"/>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197"/>
        <v>0</v>
      </c>
      <c r="AB2062" s="228" t="str">
        <f t="shared" si="198"/>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6"/>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197"/>
        <v>0</v>
      </c>
      <c r="AB2063" s="228" t="str">
        <f t="shared" si="198"/>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6"/>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197"/>
        <v>0</v>
      </c>
      <c r="AB2064" s="228" t="str">
        <f t="shared" si="198"/>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6"/>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197"/>
        <v>0</v>
      </c>
      <c r="AB2065" s="228" t="str">
        <f t="shared" si="198"/>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6"/>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197"/>
        <v>0</v>
      </c>
      <c r="AB2066" s="228" t="str">
        <f t="shared" si="198"/>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6"/>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197"/>
        <v>0</v>
      </c>
      <c r="AB2067" s="228" t="str">
        <f t="shared" si="198"/>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6"/>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197"/>
        <v>0</v>
      </c>
      <c r="AB2068" s="228" t="str">
        <f t="shared" si="198"/>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6"/>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197"/>
        <v>0</v>
      </c>
      <c r="AB2069" s="228" t="str">
        <f t="shared" si="198"/>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6"/>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197"/>
        <v>0</v>
      </c>
      <c r="AB2070" s="228" t="str">
        <f t="shared" si="198"/>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6"/>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197"/>
        <v>0</v>
      </c>
      <c r="AB2071" s="228" t="str">
        <f t="shared" si="198"/>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6"/>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197"/>
        <v>0</v>
      </c>
      <c r="AB2072" s="228" t="str">
        <f t="shared" si="198"/>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6"/>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197"/>
        <v>0</v>
      </c>
      <c r="AB2073" s="228" t="str">
        <f t="shared" si="198"/>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197"/>
        <v>0</v>
      </c>
      <c r="AB2074" s="228" t="str">
        <f t="shared" si="198"/>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197"/>
        <v>0</v>
      </c>
      <c r="AB2075" s="228" t="str">
        <f t="shared" si="198"/>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9">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00">IF(AND(C2076="Smelter not listed",OR(LEN(D2076)=0,LEN(E2076)=0)),1,0)</f>
        <v>0</v>
      </c>
      <c r="AB2076" s="228" t="str">
        <f t="shared" ref="AB2076:AB2106" si="201">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9"/>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00"/>
        <v>0</v>
      </c>
      <c r="AB2077" s="228" t="str">
        <f t="shared" si="201"/>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9"/>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00"/>
        <v>0</v>
      </c>
      <c r="AB2078" s="228" t="str">
        <f t="shared" si="201"/>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9"/>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00"/>
        <v>0</v>
      </c>
      <c r="AB2079" s="228" t="str">
        <f t="shared" si="201"/>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9"/>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00"/>
        <v>0</v>
      </c>
      <c r="AB2080" s="228" t="str">
        <f t="shared" si="201"/>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9"/>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00"/>
        <v>0</v>
      </c>
      <c r="AB2081" s="228" t="str">
        <f t="shared" si="201"/>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9"/>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00"/>
        <v>0</v>
      </c>
      <c r="AB2082" s="228" t="str">
        <f t="shared" si="201"/>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9"/>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00"/>
        <v>0</v>
      </c>
      <c r="AB2083" s="228" t="str">
        <f t="shared" si="201"/>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9"/>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00"/>
        <v>0</v>
      </c>
      <c r="AB2084" s="228" t="str">
        <f t="shared" si="201"/>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9"/>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00"/>
        <v>0</v>
      </c>
      <c r="AB2085" s="228" t="str">
        <f t="shared" si="201"/>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9"/>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00"/>
        <v>0</v>
      </c>
      <c r="AB2086" s="228" t="str">
        <f t="shared" si="201"/>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9"/>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00"/>
        <v>0</v>
      </c>
      <c r="AB2087" s="228" t="str">
        <f t="shared" si="201"/>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9"/>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00"/>
        <v>0</v>
      </c>
      <c r="AB2088" s="228" t="str">
        <f t="shared" si="201"/>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9"/>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00"/>
        <v>0</v>
      </c>
      <c r="AB2089" s="228" t="str">
        <f t="shared" si="201"/>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9"/>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00"/>
        <v>0</v>
      </c>
      <c r="AB2090" s="228" t="str">
        <f t="shared" si="201"/>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00"/>
        <v>0</v>
      </c>
      <c r="AB2091" s="228" t="str">
        <f t="shared" si="201"/>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00"/>
        <v>0</v>
      </c>
      <c r="AB2092" s="228" t="str">
        <f t="shared" si="2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00"/>
        <v>0</v>
      </c>
      <c r="AB2093" s="228" t="str">
        <f t="shared" si="2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00"/>
        <v>0</v>
      </c>
      <c r="AB2094" s="228" t="str">
        <f t="shared" si="2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00"/>
        <v>0</v>
      </c>
      <c r="AB2095" s="228" t="str">
        <f t="shared" si="2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00"/>
        <v>0</v>
      </c>
      <c r="AB2096" s="228" t="str">
        <f t="shared" si="2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00"/>
        <v>0</v>
      </c>
      <c r="AB2097" s="228" t="str">
        <f t="shared" si="2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00"/>
        <v>0</v>
      </c>
      <c r="AB2098" s="228" t="str">
        <f t="shared" si="2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00"/>
        <v>0</v>
      </c>
      <c r="AB2099" s="228" t="str">
        <f t="shared" si="2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00"/>
        <v>0</v>
      </c>
      <c r="AB2100" s="228" t="str">
        <f t="shared" si="2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00"/>
        <v>0</v>
      </c>
      <c r="AB2101" s="228" t="str">
        <f t="shared" si="2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00"/>
        <v>0</v>
      </c>
      <c r="AB2102" s="228" t="str">
        <f t="shared" si="2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00"/>
        <v>0</v>
      </c>
      <c r="AB2103" s="228" t="str">
        <f t="shared" si="2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00"/>
        <v>0</v>
      </c>
      <c r="AB2104" s="228" t="str">
        <f t="shared" si="2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00"/>
        <v>0</v>
      </c>
      <c r="AB2105" s="228" t="str">
        <f t="shared" si="2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00"/>
        <v>0</v>
      </c>
      <c r="AB2106" s="228" t="str">
        <f t="shared" si="2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02">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03">IF(AND(C2108="Smelter not listed",OR(LEN(D2108)=0,LEN(E2108)=0)),1,0)</f>
        <v>0</v>
      </c>
      <c r="AB2108" s="228" t="str">
        <f t="shared" ref="AB2108:AB2139" si="204">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0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03"/>
        <v>0</v>
      </c>
      <c r="AB2109" s="228" t="str">
        <f t="shared" si="204"/>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0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03"/>
        <v>0</v>
      </c>
      <c r="AB2110" s="228" t="str">
        <f t="shared" si="204"/>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0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03"/>
        <v>0</v>
      </c>
      <c r="AB2111" s="228" t="str">
        <f t="shared" si="204"/>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0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03"/>
        <v>0</v>
      </c>
      <c r="AB2112" s="228" t="str">
        <f t="shared" si="204"/>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0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03"/>
        <v>0</v>
      </c>
      <c r="AB2113" s="228" t="str">
        <f t="shared" si="204"/>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0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03"/>
        <v>0</v>
      </c>
      <c r="AB2114" s="228" t="str">
        <f t="shared" si="204"/>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0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03"/>
        <v>0</v>
      </c>
      <c r="AB2115" s="228" t="str">
        <f t="shared" si="204"/>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0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03"/>
        <v>0</v>
      </c>
      <c r="AB2116" s="228" t="str">
        <f t="shared" si="204"/>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0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03"/>
        <v>0</v>
      </c>
      <c r="AB2117" s="228" t="str">
        <f t="shared" si="204"/>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0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03"/>
        <v>0</v>
      </c>
      <c r="AB2118" s="228" t="str">
        <f t="shared" si="204"/>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0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03"/>
        <v>0</v>
      </c>
      <c r="AB2119" s="228" t="str">
        <f t="shared" si="204"/>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03"/>
        <v>0</v>
      </c>
      <c r="AB2120" s="228" t="str">
        <f t="shared" si="204"/>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03"/>
        <v>0</v>
      </c>
      <c r="AB2121" s="228" t="str">
        <f t="shared" si="204"/>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03"/>
        <v>0</v>
      </c>
      <c r="AB2122" s="228" t="str">
        <f t="shared" si="20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03"/>
        <v>0</v>
      </c>
      <c r="AB2123" s="228" t="str">
        <f t="shared" si="2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03"/>
        <v>0</v>
      </c>
      <c r="AB2124" s="228" t="str">
        <f t="shared" si="2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03"/>
        <v>0</v>
      </c>
      <c r="AB2125" s="228" t="str">
        <f t="shared" si="2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03"/>
        <v>0</v>
      </c>
      <c r="AB2126" s="228" t="str">
        <f t="shared" si="2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03"/>
        <v>0</v>
      </c>
      <c r="AB2127" s="228" t="str">
        <f t="shared" si="2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03"/>
        <v>0</v>
      </c>
      <c r="AB2128" s="228" t="str">
        <f t="shared" si="2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03"/>
        <v>0</v>
      </c>
      <c r="AB2129" s="228" t="str">
        <f t="shared" si="2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03"/>
        <v>0</v>
      </c>
      <c r="AB2130" s="228" t="str">
        <f t="shared" si="2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03"/>
        <v>0</v>
      </c>
      <c r="AB2131" s="228" t="str">
        <f t="shared" si="2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03"/>
        <v>0</v>
      </c>
      <c r="AB2132" s="228" t="str">
        <f t="shared" si="2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03"/>
        <v>0</v>
      </c>
      <c r="AB2133" s="228" t="str">
        <f t="shared" si="2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03"/>
        <v>0</v>
      </c>
      <c r="AB2134" s="228" t="str">
        <f t="shared" si="2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03"/>
        <v>0</v>
      </c>
      <c r="AB2135" s="228" t="str">
        <f t="shared" si="2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03"/>
        <v>0</v>
      </c>
      <c r="AB2136" s="228" t="str">
        <f t="shared" si="2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03"/>
        <v>0</v>
      </c>
      <c r="AB2137" s="228" t="str">
        <f t="shared" si="2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03"/>
        <v>0</v>
      </c>
      <c r="AB2138" s="228" t="str">
        <f t="shared" si="2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03"/>
        <v>0</v>
      </c>
      <c r="AB2139" s="228" t="str">
        <f t="shared" si="2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5">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06">IF(AND(C2140="Smelter not listed",OR(LEN(D2140)=0,LEN(E2140)=0)),1,0)</f>
        <v>0</v>
      </c>
      <c r="AB2140" s="228" t="str">
        <f t="shared" ref="AB2140:AB2170" si="207">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06"/>
        <v>0</v>
      </c>
      <c r="AB2141" s="228" t="str">
        <f t="shared" si="20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06"/>
        <v>0</v>
      </c>
      <c r="AB2142" s="228" t="str">
        <f t="shared" si="20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06"/>
        <v>0</v>
      </c>
      <c r="AB2143" s="228" t="str">
        <f t="shared" si="20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06"/>
        <v>0</v>
      </c>
      <c r="AB2144" s="228" t="str">
        <f t="shared" si="20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06"/>
        <v>0</v>
      </c>
      <c r="AB2145" s="228" t="str">
        <f t="shared" si="20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06"/>
        <v>0</v>
      </c>
      <c r="AB2146" s="228" t="str">
        <f t="shared" si="20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06"/>
        <v>0</v>
      </c>
      <c r="AB2147" s="228" t="str">
        <f t="shared" si="20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06"/>
        <v>0</v>
      </c>
      <c r="AB2148" s="228" t="str">
        <f t="shared" si="20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06"/>
        <v>0</v>
      </c>
      <c r="AB2149" s="228" t="str">
        <f t="shared" si="20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06"/>
        <v>0</v>
      </c>
      <c r="AB2150" s="228" t="str">
        <f t="shared" si="20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06"/>
        <v>0</v>
      </c>
      <c r="AB2151" s="228" t="str">
        <f t="shared" si="20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06"/>
        <v>0</v>
      </c>
      <c r="AB2152" s="228" t="str">
        <f t="shared" si="20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06"/>
        <v>0</v>
      </c>
      <c r="AB2153" s="228" t="str">
        <f t="shared" si="20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06"/>
        <v>0</v>
      </c>
      <c r="AB2154" s="228" t="str">
        <f t="shared" si="20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06"/>
        <v>0</v>
      </c>
      <c r="AB2155" s="228" t="str">
        <f t="shared" si="20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06"/>
        <v>0</v>
      </c>
      <c r="AB2156" s="228" t="str">
        <f t="shared" si="20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06"/>
        <v>0</v>
      </c>
      <c r="AB2157" s="228" t="str">
        <f t="shared" si="20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06"/>
        <v>0</v>
      </c>
      <c r="AB2158" s="228" t="str">
        <f t="shared" si="20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06"/>
        <v>0</v>
      </c>
      <c r="AB2159" s="228" t="str">
        <f t="shared" si="207"/>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06"/>
        <v>0</v>
      </c>
      <c r="AB2160" s="228" t="str">
        <f t="shared" si="207"/>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06"/>
        <v>0</v>
      </c>
      <c r="AB2161" s="228" t="str">
        <f t="shared" si="20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06"/>
        <v>0</v>
      </c>
      <c r="AB2162" s="228" t="str">
        <f t="shared" si="20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06"/>
        <v>0</v>
      </c>
      <c r="AB2163" s="228" t="str">
        <f t="shared" si="20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06"/>
        <v>0</v>
      </c>
      <c r="AB2164" s="228" t="str">
        <f t="shared" si="20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06"/>
        <v>0</v>
      </c>
      <c r="AB2165" s="228" t="str">
        <f t="shared" si="2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06"/>
        <v>0</v>
      </c>
      <c r="AB2166" s="228" t="str">
        <f t="shared" si="20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06"/>
        <v>0</v>
      </c>
      <c r="AB2167" s="228" t="str">
        <f t="shared" si="20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06"/>
        <v>0</v>
      </c>
      <c r="AB2168" s="228" t="str">
        <f t="shared" si="20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06"/>
        <v>0</v>
      </c>
      <c r="AB2169" s="228" t="str">
        <f t="shared" si="20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06"/>
        <v>0</v>
      </c>
      <c r="AB2170" s="228" t="str">
        <f t="shared" si="20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09">IF(AND(C2172="Smelter not listed",OR(LEN(D2172)=0,LEN(E2172)=0)),1,0)</f>
        <v>0</v>
      </c>
      <c r="AB2172" s="228" t="str">
        <f t="shared" ref="AB2172:AB2203" si="2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09"/>
        <v>0</v>
      </c>
      <c r="AB2173" s="228" t="str">
        <f t="shared" si="2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09"/>
        <v>0</v>
      </c>
      <c r="AB2174" s="228" t="str">
        <f t="shared" si="2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09"/>
        <v>0</v>
      </c>
      <c r="AB2175" s="228" t="str">
        <f t="shared" si="2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09"/>
        <v>0</v>
      </c>
      <c r="AB2176" s="228" t="str">
        <f t="shared" si="2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09"/>
        <v>0</v>
      </c>
      <c r="AB2177" s="228" t="str">
        <f t="shared" si="2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09"/>
        <v>0</v>
      </c>
      <c r="AB2178" s="228" t="str">
        <f t="shared" si="2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09"/>
        <v>0</v>
      </c>
      <c r="AB2179" s="228" t="str">
        <f t="shared" si="2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09"/>
        <v>0</v>
      </c>
      <c r="AB2180" s="228" t="str">
        <f t="shared" si="2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09"/>
        <v>0</v>
      </c>
      <c r="AB2181" s="228" t="str">
        <f t="shared" si="2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09"/>
        <v>0</v>
      </c>
      <c r="AB2182" s="228" t="str">
        <f t="shared" si="2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09"/>
        <v>0</v>
      </c>
      <c r="AB2183" s="228" t="str">
        <f t="shared" si="2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09"/>
        <v>0</v>
      </c>
      <c r="AB2184" s="228" t="str">
        <f t="shared" si="2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09"/>
        <v>0</v>
      </c>
      <c r="AB2185" s="228" t="str">
        <f t="shared" si="2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09"/>
        <v>0</v>
      </c>
      <c r="AB2186" s="228" t="str">
        <f t="shared" si="2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09"/>
        <v>0</v>
      </c>
      <c r="AB2187" s="228" t="str">
        <f t="shared" si="2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09"/>
        <v>0</v>
      </c>
      <c r="AB2188" s="228" t="str">
        <f t="shared" si="2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09"/>
        <v>0</v>
      </c>
      <c r="AB2189" s="228" t="str">
        <f t="shared" si="2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09"/>
        <v>0</v>
      </c>
      <c r="AB2190" s="228" t="str">
        <f t="shared" si="2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09"/>
        <v>0</v>
      </c>
      <c r="AB2191" s="228" t="str">
        <f t="shared" si="2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09"/>
        <v>0</v>
      </c>
      <c r="AB2192" s="228" t="str">
        <f t="shared" si="2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09"/>
        <v>0</v>
      </c>
      <c r="AB2193" s="228" t="str">
        <f t="shared" si="2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09"/>
        <v>0</v>
      </c>
      <c r="AB2194" s="228" t="str">
        <f t="shared" si="2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09"/>
        <v>0</v>
      </c>
      <c r="AB2195" s="228" t="str">
        <f t="shared" si="2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09"/>
        <v>0</v>
      </c>
      <c r="AB2196" s="228" t="str">
        <f t="shared" si="2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09"/>
        <v>0</v>
      </c>
      <c r="AB2197" s="228" t="str">
        <f t="shared" si="2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09"/>
        <v>0</v>
      </c>
      <c r="AB2198" s="228" t="str">
        <f t="shared" si="2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09"/>
        <v>0</v>
      </c>
      <c r="AB2199" s="228" t="str">
        <f t="shared" si="2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09"/>
        <v>0</v>
      </c>
      <c r="AB2200" s="228" t="str">
        <f t="shared" si="2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09"/>
        <v>0</v>
      </c>
      <c r="AB2201" s="228" t="str">
        <f t="shared" si="2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09"/>
        <v>0</v>
      </c>
      <c r="AB2202" s="228" t="str">
        <f t="shared" si="2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09"/>
        <v>0</v>
      </c>
      <c r="AB2203" s="228" t="str">
        <f t="shared" si="2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12">IF(AND(C2204="Smelter not listed",OR(LEN(D2204)=0,LEN(E2204)=0)),1,0)</f>
        <v>0</v>
      </c>
      <c r="AB2204" s="228" t="str">
        <f t="shared" ref="AB2204:AB2234" si="2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12"/>
        <v>0</v>
      </c>
      <c r="AB2205" s="228" t="str">
        <f t="shared" si="2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12"/>
        <v>0</v>
      </c>
      <c r="AB2206" s="228" t="str">
        <f t="shared" si="2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12"/>
        <v>0</v>
      </c>
      <c r="AB2207" s="228" t="str">
        <f t="shared" si="2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12"/>
        <v>0</v>
      </c>
      <c r="AB2208" s="228" t="str">
        <f t="shared" si="2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12"/>
        <v>0</v>
      </c>
      <c r="AB2209" s="228" t="str">
        <f t="shared" si="2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12"/>
        <v>0</v>
      </c>
      <c r="AB2210" s="228" t="str">
        <f t="shared" si="2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12"/>
        <v>0</v>
      </c>
      <c r="AB2211" s="228" t="str">
        <f t="shared" si="2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12"/>
        <v>0</v>
      </c>
      <c r="AB2212" s="228" t="str">
        <f t="shared" si="2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12"/>
        <v>0</v>
      </c>
      <c r="AB2213" s="228" t="str">
        <f t="shared" si="2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12"/>
        <v>0</v>
      </c>
      <c r="AB2214" s="228" t="str">
        <f t="shared" si="2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12"/>
        <v>0</v>
      </c>
      <c r="AB2215" s="228" t="str">
        <f t="shared" si="2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12"/>
        <v>0</v>
      </c>
      <c r="AB2216" s="228" t="str">
        <f t="shared" si="2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12"/>
        <v>0</v>
      </c>
      <c r="AB2217" s="228" t="str">
        <f t="shared" si="2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12"/>
        <v>0</v>
      </c>
      <c r="AB2218" s="228" t="str">
        <f t="shared" si="2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12"/>
        <v>0</v>
      </c>
      <c r="AB2219" s="228" t="str">
        <f t="shared" si="2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12"/>
        <v>0</v>
      </c>
      <c r="AB2220" s="228" t="str">
        <f t="shared" si="2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12"/>
        <v>0</v>
      </c>
      <c r="AB2221" s="228" t="str">
        <f t="shared" si="2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12"/>
        <v>0</v>
      </c>
      <c r="AB2222" s="228" t="str">
        <f t="shared" si="2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12"/>
        <v>0</v>
      </c>
      <c r="AB2223" s="228" t="str">
        <f t="shared" si="2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12"/>
        <v>0</v>
      </c>
      <c r="AB2224" s="228" t="str">
        <f t="shared" si="2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12"/>
        <v>0</v>
      </c>
      <c r="AB2225" s="228" t="str">
        <f t="shared" si="2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12"/>
        <v>0</v>
      </c>
      <c r="AB2226" s="228" t="str">
        <f t="shared" si="2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12"/>
        <v>0</v>
      </c>
      <c r="AB2227" s="228" t="str">
        <f t="shared" si="2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12"/>
        <v>0</v>
      </c>
      <c r="AB2228" s="228" t="str">
        <f t="shared" si="2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12"/>
        <v>0</v>
      </c>
      <c r="AB2229" s="228" t="str">
        <f t="shared" si="2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12"/>
        <v>0</v>
      </c>
      <c r="AB2230" s="228" t="str">
        <f t="shared" si="2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12"/>
        <v>0</v>
      </c>
      <c r="AB2231" s="228" t="str">
        <f t="shared" si="2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12"/>
        <v>0</v>
      </c>
      <c r="AB2232" s="228" t="str">
        <f t="shared" si="2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12"/>
        <v>0</v>
      </c>
      <c r="AB2233" s="228" t="str">
        <f t="shared" si="2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12"/>
        <v>0</v>
      </c>
      <c r="AB2234" s="228" t="str">
        <f t="shared" si="2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4">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215">IF(AND(C2236="Smelter not listed",OR(LEN(D2236)=0,LEN(E2236)=0)),1,0)</f>
        <v>0</v>
      </c>
      <c r="AB2236" s="228" t="str">
        <f t="shared" ref="AB2236:AB2267" si="216">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215"/>
        <v>0</v>
      </c>
      <c r="AB2237" s="228" t="str">
        <f t="shared" si="21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215"/>
        <v>0</v>
      </c>
      <c r="AB2238" s="228" t="str">
        <f t="shared" si="21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215"/>
        <v>0</v>
      </c>
      <c r="AB2239" s="228" t="str">
        <f t="shared" si="21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215"/>
        <v>0</v>
      </c>
      <c r="AB2240" s="228" t="str">
        <f t="shared" si="21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215"/>
        <v>0</v>
      </c>
      <c r="AB2241" s="228" t="str">
        <f t="shared" si="21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215"/>
        <v>0</v>
      </c>
      <c r="AB2242" s="228" t="str">
        <f t="shared" si="21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215"/>
        <v>0</v>
      </c>
      <c r="AB2243" s="228" t="str">
        <f t="shared" si="21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215"/>
        <v>0</v>
      </c>
      <c r="AB2244" s="228" t="str">
        <f t="shared" si="21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215"/>
        <v>0</v>
      </c>
      <c r="AB2245" s="228" t="str">
        <f t="shared" si="21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215"/>
        <v>0</v>
      </c>
      <c r="AB2246" s="228" t="str">
        <f t="shared" si="21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215"/>
        <v>0</v>
      </c>
      <c r="AB2247" s="228" t="str">
        <f t="shared" si="21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215"/>
        <v>0</v>
      </c>
      <c r="AB2248" s="228" t="str">
        <f t="shared" si="21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215"/>
        <v>0</v>
      </c>
      <c r="AB2249" s="228" t="str">
        <f t="shared" si="216"/>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215"/>
        <v>0</v>
      </c>
      <c r="AB2250" s="228" t="str">
        <f t="shared" si="216"/>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215"/>
        <v>0</v>
      </c>
      <c r="AB2251" s="228" t="str">
        <f t="shared" si="216"/>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215"/>
        <v>0</v>
      </c>
      <c r="AB2252" s="228" t="str">
        <f t="shared" si="216"/>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215"/>
        <v>0</v>
      </c>
      <c r="AB2253" s="228" t="str">
        <f t="shared" si="216"/>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215"/>
        <v>0</v>
      </c>
      <c r="AB2254" s="228" t="str">
        <f t="shared" si="216"/>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215"/>
        <v>0</v>
      </c>
      <c r="AB2255" s="228" t="str">
        <f t="shared" si="216"/>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215"/>
        <v>0</v>
      </c>
      <c r="AB2256" s="228" t="str">
        <f t="shared" si="216"/>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215"/>
        <v>0</v>
      </c>
      <c r="AB2257" s="228" t="str">
        <f t="shared" si="216"/>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215"/>
        <v>0</v>
      </c>
      <c r="AB2258" s="228" t="str">
        <f t="shared" si="216"/>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215"/>
        <v>0</v>
      </c>
      <c r="AB2259" s="228" t="str">
        <f t="shared" si="216"/>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215"/>
        <v>0</v>
      </c>
      <c r="AB2260" s="228" t="str">
        <f t="shared" si="216"/>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215"/>
        <v>0</v>
      </c>
      <c r="AB2261" s="228" t="str">
        <f t="shared" si="216"/>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215"/>
        <v>0</v>
      </c>
      <c r="AB2262" s="228" t="str">
        <f t="shared" si="216"/>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215"/>
        <v>0</v>
      </c>
      <c r="AB2263" s="228" t="str">
        <f t="shared" si="216"/>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215"/>
        <v>0</v>
      </c>
      <c r="AB2264" s="228" t="str">
        <f t="shared" si="216"/>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4"/>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215"/>
        <v>0</v>
      </c>
      <c r="AB2265" s="228" t="str">
        <f t="shared" si="216"/>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4"/>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215"/>
        <v>0</v>
      </c>
      <c r="AB2266" s="228" t="str">
        <f t="shared" si="216"/>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4"/>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215"/>
        <v>0</v>
      </c>
      <c r="AB2267" s="228" t="str">
        <f t="shared" si="216"/>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7">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218">IF(AND(C2268="Smelter not listed",OR(LEN(D2268)=0,LEN(E2268)=0)),1,0)</f>
        <v>0</v>
      </c>
      <c r="AB2268" s="228" t="str">
        <f t="shared" ref="AB2268:AB2298" si="219">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218"/>
        <v>0</v>
      </c>
      <c r="AB2269" s="228" t="str">
        <f t="shared" si="21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218"/>
        <v>0</v>
      </c>
      <c r="AB2270" s="228" t="str">
        <f t="shared" si="21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218"/>
        <v>0</v>
      </c>
      <c r="AB2271" s="228" t="str">
        <f t="shared" si="21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218"/>
        <v>0</v>
      </c>
      <c r="AB2272" s="228" t="str">
        <f t="shared" si="21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218"/>
        <v>0</v>
      </c>
      <c r="AB2273" s="228" t="str">
        <f t="shared" si="21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218"/>
        <v>0</v>
      </c>
      <c r="AB2274" s="228" t="str">
        <f t="shared" si="21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218"/>
        <v>0</v>
      </c>
      <c r="AB2275" s="228" t="str">
        <f t="shared" si="21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218"/>
        <v>0</v>
      </c>
      <c r="AB2276" s="228" t="str">
        <f t="shared" si="21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218"/>
        <v>0</v>
      </c>
      <c r="AB2277" s="228" t="str">
        <f t="shared" si="21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218"/>
        <v>0</v>
      </c>
      <c r="AB2278" s="228" t="str">
        <f t="shared" si="21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218"/>
        <v>0</v>
      </c>
      <c r="AB2279" s="228" t="str">
        <f t="shared" si="21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218"/>
        <v>0</v>
      </c>
      <c r="AB2280" s="228" t="str">
        <f t="shared" si="219"/>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218"/>
        <v>0</v>
      </c>
      <c r="AB2281" s="228" t="str">
        <f t="shared" si="219"/>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218"/>
        <v>0</v>
      </c>
      <c r="AB2282" s="228" t="str">
        <f t="shared" si="219"/>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218"/>
        <v>0</v>
      </c>
      <c r="AB2283" s="228" t="str">
        <f t="shared" si="219"/>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218"/>
        <v>0</v>
      </c>
      <c r="AB2284" s="228" t="str">
        <f t="shared" si="219"/>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218"/>
        <v>0</v>
      </c>
      <c r="AB2285" s="228" t="str">
        <f t="shared" si="21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218"/>
        <v>0</v>
      </c>
      <c r="AB2286" s="228" t="str">
        <f t="shared" si="21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218"/>
        <v>0</v>
      </c>
      <c r="AB2287" s="228" t="str">
        <f t="shared" si="21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218"/>
        <v>0</v>
      </c>
      <c r="AB2288" s="228" t="str">
        <f t="shared" si="21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218"/>
        <v>0</v>
      </c>
      <c r="AB2289" s="228" t="str">
        <f t="shared" si="21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218"/>
        <v>0</v>
      </c>
      <c r="AB2290" s="228" t="str">
        <f t="shared" si="21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218"/>
        <v>0</v>
      </c>
      <c r="AB2291" s="228" t="str">
        <f t="shared" si="21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218"/>
        <v>0</v>
      </c>
      <c r="AB2292" s="228" t="str">
        <f t="shared" si="21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218"/>
        <v>0</v>
      </c>
      <c r="AB2293" s="228" t="str">
        <f t="shared" si="21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218"/>
        <v>0</v>
      </c>
      <c r="AB2294" s="228" t="str">
        <f t="shared" si="21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218"/>
        <v>0</v>
      </c>
      <c r="AB2295" s="228" t="str">
        <f t="shared" si="21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7"/>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218"/>
        <v>0</v>
      </c>
      <c r="AB2296" s="228" t="str">
        <f t="shared" si="21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7"/>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218"/>
        <v>0</v>
      </c>
      <c r="AB2297" s="228" t="str">
        <f t="shared" si="21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7"/>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218"/>
        <v>0</v>
      </c>
      <c r="AB2298" s="228" t="str">
        <f t="shared" si="21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20">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221">IF(AND(C2300="Smelter not listed",OR(LEN(D2300)=0,LEN(E2300)=0)),1,0)</f>
        <v>0</v>
      </c>
      <c r="AB2300" s="228" t="str">
        <f t="shared" ref="AB2300:AB2331" si="222">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20"/>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221"/>
        <v>0</v>
      </c>
      <c r="AB2301" s="228" t="str">
        <f t="shared" si="222"/>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20"/>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221"/>
        <v>0</v>
      </c>
      <c r="AB2302" s="228" t="str">
        <f t="shared" si="222"/>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20"/>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221"/>
        <v>0</v>
      </c>
      <c r="AB2303" s="228" t="str">
        <f t="shared" si="222"/>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20"/>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221"/>
        <v>0</v>
      </c>
      <c r="AB2304" s="228" t="str">
        <f t="shared" si="222"/>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20"/>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221"/>
        <v>0</v>
      </c>
      <c r="AB2305" s="228" t="str">
        <f t="shared" si="222"/>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20"/>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221"/>
        <v>0</v>
      </c>
      <c r="AB2306" s="228" t="str">
        <f t="shared" si="222"/>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20"/>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221"/>
        <v>0</v>
      </c>
      <c r="AB2307" s="228" t="str">
        <f t="shared" si="222"/>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20"/>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221"/>
        <v>0</v>
      </c>
      <c r="AB2308" s="228" t="str">
        <f t="shared" si="222"/>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20"/>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221"/>
        <v>0</v>
      </c>
      <c r="AB2309" s="228" t="str">
        <f t="shared" si="222"/>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20"/>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221"/>
        <v>0</v>
      </c>
      <c r="AB2310" s="228" t="str">
        <f t="shared" si="222"/>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20"/>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221"/>
        <v>0</v>
      </c>
      <c r="AB2311" s="228" t="str">
        <f t="shared" si="222"/>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20"/>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221"/>
        <v>0</v>
      </c>
      <c r="AB2312" s="228" t="str">
        <f t="shared" si="222"/>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20"/>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221"/>
        <v>0</v>
      </c>
      <c r="AB2313" s="228" t="str">
        <f t="shared" si="222"/>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20"/>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221"/>
        <v>0</v>
      </c>
      <c r="AB2314" s="228" t="str">
        <f t="shared" si="222"/>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20"/>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221"/>
        <v>0</v>
      </c>
      <c r="AB2315" s="228" t="str">
        <f t="shared" si="222"/>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20"/>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221"/>
        <v>0</v>
      </c>
      <c r="AB2316" s="228" t="str">
        <f t="shared" si="222"/>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20"/>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221"/>
        <v>0</v>
      </c>
      <c r="AB2317" s="228" t="str">
        <f t="shared" si="222"/>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20"/>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221"/>
        <v>0</v>
      </c>
      <c r="AB2318" s="228" t="str">
        <f t="shared" si="222"/>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20"/>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221"/>
        <v>0</v>
      </c>
      <c r="AB2319" s="228" t="str">
        <f t="shared" si="222"/>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20"/>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221"/>
        <v>0</v>
      </c>
      <c r="AB2320" s="228" t="str">
        <f t="shared" si="222"/>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20"/>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221"/>
        <v>0</v>
      </c>
      <c r="AB2321" s="228" t="str">
        <f t="shared" si="22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20"/>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221"/>
        <v>0</v>
      </c>
      <c r="AB2322" s="228" t="str">
        <f t="shared" si="22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20"/>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221"/>
        <v>0</v>
      </c>
      <c r="AB2323" s="228" t="str">
        <f t="shared" si="22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2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221"/>
        <v>0</v>
      </c>
      <c r="AB2324" s="228" t="str">
        <f t="shared" si="22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2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221"/>
        <v>0</v>
      </c>
      <c r="AB2325" s="228" t="str">
        <f t="shared" si="22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2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221"/>
        <v>0</v>
      </c>
      <c r="AB2326" s="228" t="str">
        <f t="shared" si="22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2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221"/>
        <v>0</v>
      </c>
      <c r="AB2327" s="228" t="str">
        <f t="shared" si="22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2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221"/>
        <v>0</v>
      </c>
      <c r="AB2328" s="228" t="str">
        <f t="shared" si="22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2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221"/>
        <v>0</v>
      </c>
      <c r="AB2329" s="228" t="str">
        <f t="shared" si="22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2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221"/>
        <v>0</v>
      </c>
      <c r="AB2330" s="228" t="str">
        <f t="shared" si="22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2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221"/>
        <v>0</v>
      </c>
      <c r="AB2331" s="228" t="str">
        <f t="shared" si="22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23">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224">IF(AND(C2332="Smelter not listed",OR(LEN(D2332)=0,LEN(E2332)=0)),1,0)</f>
        <v>0</v>
      </c>
      <c r="AB2332" s="228" t="str">
        <f t="shared" ref="AB2332:AB2362" si="225">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23"/>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224"/>
        <v>0</v>
      </c>
      <c r="AB2333" s="228" t="str">
        <f t="shared" si="225"/>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23"/>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224"/>
        <v>0</v>
      </c>
      <c r="AB2334" s="228" t="str">
        <f t="shared" si="225"/>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23"/>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224"/>
        <v>0</v>
      </c>
      <c r="AB2335" s="228" t="str">
        <f t="shared" si="225"/>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23"/>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224"/>
        <v>0</v>
      </c>
      <c r="AB2336" s="228" t="str">
        <f t="shared" si="225"/>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23"/>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224"/>
        <v>0</v>
      </c>
      <c r="AB2337" s="228" t="str">
        <f t="shared" si="225"/>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23"/>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224"/>
        <v>0</v>
      </c>
      <c r="AB2338" s="228" t="str">
        <f t="shared" si="225"/>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23"/>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224"/>
        <v>0</v>
      </c>
      <c r="AB2339" s="228" t="str">
        <f t="shared" si="225"/>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23"/>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224"/>
        <v>0</v>
      </c>
      <c r="AB2340" s="228" t="str">
        <f t="shared" si="225"/>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23"/>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224"/>
        <v>0</v>
      </c>
      <c r="AB2341" s="228" t="str">
        <f t="shared" si="225"/>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23"/>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224"/>
        <v>0</v>
      </c>
      <c r="AB2342" s="228" t="str">
        <f t="shared" si="225"/>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2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224"/>
        <v>0</v>
      </c>
      <c r="AB2343" s="228" t="str">
        <f t="shared" si="225"/>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2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224"/>
        <v>0</v>
      </c>
      <c r="AB2344" s="228" t="str">
        <f t="shared" si="225"/>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2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224"/>
        <v>0</v>
      </c>
      <c r="AB2345" s="228" t="str">
        <f t="shared" si="225"/>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2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224"/>
        <v>0</v>
      </c>
      <c r="AB2346" s="228" t="str">
        <f t="shared" si="225"/>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2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224"/>
        <v>0</v>
      </c>
      <c r="AB2347" s="228" t="str">
        <f t="shared" si="225"/>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2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224"/>
        <v>0</v>
      </c>
      <c r="AB2348" s="228" t="str">
        <f t="shared" si="225"/>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2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224"/>
        <v>0</v>
      </c>
      <c r="AB2349" s="228" t="str">
        <f t="shared" si="225"/>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2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224"/>
        <v>0</v>
      </c>
      <c r="AB2350" s="228" t="str">
        <f t="shared" si="225"/>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2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224"/>
        <v>0</v>
      </c>
      <c r="AB2351" s="228" t="str">
        <f t="shared" si="225"/>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2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224"/>
        <v>0</v>
      </c>
      <c r="AB2352" s="228" t="str">
        <f t="shared" si="22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2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224"/>
        <v>0</v>
      </c>
      <c r="AB2353" s="228" t="str">
        <f t="shared" si="22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2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224"/>
        <v>0</v>
      </c>
      <c r="AB2354" s="228" t="str">
        <f t="shared" si="22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2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224"/>
        <v>0</v>
      </c>
      <c r="AB2355" s="228" t="str">
        <f t="shared" si="22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2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224"/>
        <v>0</v>
      </c>
      <c r="AB2356" s="228" t="str">
        <f t="shared" si="22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2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224"/>
        <v>0</v>
      </c>
      <c r="AB2357" s="228" t="str">
        <f t="shared" si="22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2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224"/>
        <v>0</v>
      </c>
      <c r="AB2358" s="228" t="str">
        <f t="shared" si="22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2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224"/>
        <v>0</v>
      </c>
      <c r="AB2359" s="228" t="str">
        <f t="shared" si="22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2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224"/>
        <v>0</v>
      </c>
      <c r="AB2360" s="228" t="str">
        <f t="shared" si="22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2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224"/>
        <v>0</v>
      </c>
      <c r="AB2361" s="228" t="str">
        <f t="shared" si="22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2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224"/>
        <v>0</v>
      </c>
      <c r="AB2362" s="228" t="str">
        <f t="shared" si="22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6">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227">IF(AND(C2364="Smelter not listed",OR(LEN(D2364)=0,LEN(E2364)=0)),1,0)</f>
        <v>0</v>
      </c>
      <c r="AB2364" s="228" t="str">
        <f t="shared" ref="AB2364:AB2395" si="22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227"/>
        <v>0</v>
      </c>
      <c r="AB2365" s="228" t="str">
        <f t="shared" si="22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227"/>
        <v>0</v>
      </c>
      <c r="AB2366" s="228" t="str">
        <f t="shared" si="22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227"/>
        <v>0</v>
      </c>
      <c r="AB2367" s="228" t="str">
        <f t="shared" si="22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227"/>
        <v>0</v>
      </c>
      <c r="AB2368" s="228" t="str">
        <f t="shared" si="22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227"/>
        <v>0</v>
      </c>
      <c r="AB2369" s="228" t="str">
        <f t="shared" si="22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227"/>
        <v>0</v>
      </c>
      <c r="AB2370" s="228" t="str">
        <f t="shared" si="22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227"/>
        <v>0</v>
      </c>
      <c r="AB2371" s="228" t="str">
        <f t="shared" si="22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227"/>
        <v>0</v>
      </c>
      <c r="AB2372" s="228" t="str">
        <f t="shared" si="22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227"/>
        <v>0</v>
      </c>
      <c r="AB2373" s="228" t="str">
        <f t="shared" si="22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227"/>
        <v>0</v>
      </c>
      <c r="AB2374" s="228" t="str">
        <f t="shared" si="22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227"/>
        <v>0</v>
      </c>
      <c r="AB2375" s="228" t="str">
        <f t="shared" si="22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227"/>
        <v>0</v>
      </c>
      <c r="AB2376" s="228" t="str">
        <f t="shared" si="22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227"/>
        <v>0</v>
      </c>
      <c r="AB2377" s="228" t="str">
        <f t="shared" si="22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227"/>
        <v>0</v>
      </c>
      <c r="AB2378" s="228" t="str">
        <f t="shared" si="22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227"/>
        <v>0</v>
      </c>
      <c r="AB2379" s="228" t="str">
        <f t="shared" si="22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227"/>
        <v>0</v>
      </c>
      <c r="AB2380" s="228" t="str">
        <f t="shared" si="22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227"/>
        <v>0</v>
      </c>
      <c r="AB2381" s="228" t="str">
        <f t="shared" si="22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227"/>
        <v>0</v>
      </c>
      <c r="AB2382" s="228" t="str">
        <f t="shared" si="22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227"/>
        <v>0</v>
      </c>
      <c r="AB2383" s="228" t="str">
        <f t="shared" si="22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227"/>
        <v>0</v>
      </c>
      <c r="AB2384" s="228" t="str">
        <f t="shared" si="22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227"/>
        <v>0</v>
      </c>
      <c r="AB2385" s="228" t="str">
        <f t="shared" si="22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227"/>
        <v>0</v>
      </c>
      <c r="AB2386" s="228" t="str">
        <f t="shared" si="22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227"/>
        <v>0</v>
      </c>
      <c r="AB2387" s="228" t="str">
        <f t="shared" si="22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227"/>
        <v>0</v>
      </c>
      <c r="AB2388" s="228" t="str">
        <f t="shared" si="22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227"/>
        <v>0</v>
      </c>
      <c r="AB2389" s="228" t="str">
        <f t="shared" si="22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227"/>
        <v>0</v>
      </c>
      <c r="AB2390" s="228" t="str">
        <f t="shared" si="22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227"/>
        <v>0</v>
      </c>
      <c r="AB2391" s="228" t="str">
        <f t="shared" si="22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227"/>
        <v>0</v>
      </c>
      <c r="AB2392" s="228" t="str">
        <f t="shared" si="22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227"/>
        <v>0</v>
      </c>
      <c r="AB2393" s="228" t="str">
        <f t="shared" si="22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227"/>
        <v>0</v>
      </c>
      <c r="AB2394" s="228" t="str">
        <f t="shared" si="22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227"/>
        <v>0</v>
      </c>
      <c r="AB2395" s="228" t="str">
        <f t="shared" si="22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9">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230">IF(AND(C2396="Smelter not listed",OR(LEN(D2396)=0,LEN(E2396)=0)),1,0)</f>
        <v>0</v>
      </c>
      <c r="AB2396" s="228" t="str">
        <f t="shared" ref="AB2396:AB2426" si="23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230"/>
        <v>0</v>
      </c>
      <c r="AB2397" s="228" t="str">
        <f t="shared" si="23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230"/>
        <v>0</v>
      </c>
      <c r="AB2398" s="228" t="str">
        <f t="shared" si="23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230"/>
        <v>0</v>
      </c>
      <c r="AB2399" s="228" t="str">
        <f t="shared" si="23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230"/>
        <v>0</v>
      </c>
      <c r="AB2400" s="228" t="str">
        <f t="shared" si="23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230"/>
        <v>0</v>
      </c>
      <c r="AB2401" s="228" t="str">
        <f t="shared" si="23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230"/>
        <v>0</v>
      </c>
      <c r="AB2402" s="228" t="str">
        <f t="shared" si="23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230"/>
        <v>0</v>
      </c>
      <c r="AB2403" s="228" t="str">
        <f t="shared" si="23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230"/>
        <v>0</v>
      </c>
      <c r="AB2404" s="228" t="str">
        <f t="shared" si="23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230"/>
        <v>0</v>
      </c>
      <c r="AB2405" s="228" t="str">
        <f t="shared" si="23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230"/>
        <v>0</v>
      </c>
      <c r="AB2406" s="228" t="str">
        <f t="shared" si="23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230"/>
        <v>0</v>
      </c>
      <c r="AB2407" s="228" t="str">
        <f t="shared" si="23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230"/>
        <v>0</v>
      </c>
      <c r="AB2408" s="228" t="str">
        <f t="shared" si="23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230"/>
        <v>0</v>
      </c>
      <c r="AB2409" s="228" t="str">
        <f t="shared" si="23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230"/>
        <v>0</v>
      </c>
      <c r="AB2410" s="228" t="str">
        <f t="shared" si="23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230"/>
        <v>0</v>
      </c>
      <c r="AB2411" s="228" t="str">
        <f t="shared" si="23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230"/>
        <v>0</v>
      </c>
      <c r="AB2412" s="228" t="str">
        <f t="shared" si="23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230"/>
        <v>0</v>
      </c>
      <c r="AB2413" s="228" t="str">
        <f t="shared" si="23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230"/>
        <v>0</v>
      </c>
      <c r="AB2414" s="228" t="str">
        <f t="shared" si="23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230"/>
        <v>0</v>
      </c>
      <c r="AB2415" s="228" t="str">
        <f t="shared" si="23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230"/>
        <v>0</v>
      </c>
      <c r="AB2416" s="228" t="str">
        <f t="shared" si="23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230"/>
        <v>0</v>
      </c>
      <c r="AB2417" s="228" t="str">
        <f t="shared" si="23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230"/>
        <v>0</v>
      </c>
      <c r="AB2418" s="228" t="str">
        <f t="shared" si="23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230"/>
        <v>0</v>
      </c>
      <c r="AB2419" s="228" t="str">
        <f t="shared" si="23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230"/>
        <v>0</v>
      </c>
      <c r="AB2420" s="228" t="str">
        <f t="shared" si="23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230"/>
        <v>0</v>
      </c>
      <c r="AB2421" s="228" t="str">
        <f t="shared" si="23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230"/>
        <v>0</v>
      </c>
      <c r="AB2422" s="228" t="str">
        <f t="shared" si="23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230"/>
        <v>0</v>
      </c>
      <c r="AB2423" s="228" t="str">
        <f t="shared" si="23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230"/>
        <v>0</v>
      </c>
      <c r="AB2424" s="228" t="str">
        <f t="shared" si="23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230"/>
        <v>0</v>
      </c>
      <c r="AB2425" s="228" t="str">
        <f t="shared" si="23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9"/>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230"/>
        <v>0</v>
      </c>
      <c r="AB2426" s="228" t="str">
        <f t="shared" si="23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32">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233">IF(AND(C2428="Smelter not listed",OR(LEN(D2428)=0,LEN(E2428)=0)),1,0)</f>
        <v>0</v>
      </c>
      <c r="AB2428" s="228" t="str">
        <f t="shared" ref="AB2428:AB2459" si="234">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3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233"/>
        <v>0</v>
      </c>
      <c r="AB2429" s="228" t="str">
        <f t="shared" si="23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3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233"/>
        <v>0</v>
      </c>
      <c r="AB2430" s="228" t="str">
        <f t="shared" si="23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3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233"/>
        <v>0</v>
      </c>
      <c r="AB2431" s="228" t="str">
        <f t="shared" si="23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3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233"/>
        <v>0</v>
      </c>
      <c r="AB2432" s="228" t="str">
        <f t="shared" si="23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3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233"/>
        <v>0</v>
      </c>
      <c r="AB2433" s="228" t="str">
        <f t="shared" si="23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3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233"/>
        <v>0</v>
      </c>
      <c r="AB2434" s="228" t="str">
        <f t="shared" si="23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3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233"/>
        <v>0</v>
      </c>
      <c r="AB2435" s="228" t="str">
        <f t="shared" si="23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3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233"/>
        <v>0</v>
      </c>
      <c r="AB2436" s="228" t="str">
        <f t="shared" si="23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3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233"/>
        <v>0</v>
      </c>
      <c r="AB2437" s="228" t="str">
        <f t="shared" si="23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3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233"/>
        <v>0</v>
      </c>
      <c r="AB2438" s="228" t="str">
        <f t="shared" si="23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3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233"/>
        <v>0</v>
      </c>
      <c r="AB2439" s="228" t="str">
        <f t="shared" si="23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3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233"/>
        <v>0</v>
      </c>
      <c r="AB2440" s="228" t="str">
        <f t="shared" si="23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3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233"/>
        <v>0</v>
      </c>
      <c r="AB2441" s="228" t="str">
        <f t="shared" si="23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3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233"/>
        <v>0</v>
      </c>
      <c r="AB2442" s="228" t="str">
        <f t="shared" si="23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3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233"/>
        <v>0</v>
      </c>
      <c r="AB2443" s="228" t="str">
        <f t="shared" si="23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3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233"/>
        <v>0</v>
      </c>
      <c r="AB2444" s="228" t="str">
        <f t="shared" si="23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3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233"/>
        <v>0</v>
      </c>
      <c r="AB2445" s="228" t="str">
        <f t="shared" si="23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3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233"/>
        <v>0</v>
      </c>
      <c r="AB2446" s="228" t="str">
        <f t="shared" si="23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3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233"/>
        <v>0</v>
      </c>
      <c r="AB2447" s="228" t="str">
        <f t="shared" si="23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3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233"/>
        <v>0</v>
      </c>
      <c r="AB2448" s="228" t="str">
        <f t="shared" si="23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3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233"/>
        <v>0</v>
      </c>
      <c r="AB2449" s="228" t="str">
        <f t="shared" si="23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3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233"/>
        <v>0</v>
      </c>
      <c r="AB2450" s="228" t="str">
        <f t="shared" si="23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3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233"/>
        <v>0</v>
      </c>
      <c r="AB2451" s="228" t="str">
        <f t="shared" si="23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3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233"/>
        <v>0</v>
      </c>
      <c r="AB2452" s="228" t="str">
        <f t="shared" si="23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3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233"/>
        <v>0</v>
      </c>
      <c r="AB2453" s="228" t="str">
        <f t="shared" si="23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3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233"/>
        <v>0</v>
      </c>
      <c r="AB2454" s="228" t="str">
        <f t="shared" si="23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3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233"/>
        <v>0</v>
      </c>
      <c r="AB2455" s="228" t="str">
        <f t="shared" si="23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3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233"/>
        <v>0</v>
      </c>
      <c r="AB2456" s="228" t="str">
        <f t="shared" si="234"/>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32"/>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233"/>
        <v>0</v>
      </c>
      <c r="AB2457" s="228" t="str">
        <f t="shared" si="234"/>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32"/>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233"/>
        <v>0</v>
      </c>
      <c r="AB2458" s="228" t="str">
        <f t="shared" si="234"/>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32"/>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233"/>
        <v>0</v>
      </c>
      <c r="AB2459" s="228" t="str">
        <f t="shared" si="234"/>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5">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236">IF(AND(C2460="Smelter not listed",OR(LEN(D2460)=0,LEN(E2460)=0)),1,0)</f>
        <v>0</v>
      </c>
      <c r="AB2460" s="228" t="str">
        <f t="shared" ref="AB2460:AB2490" si="237">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236"/>
        <v>0</v>
      </c>
      <c r="AB2461" s="228" t="str">
        <f t="shared" si="23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236"/>
        <v>0</v>
      </c>
      <c r="AB2462" s="228" t="str">
        <f t="shared" si="23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236"/>
        <v>0</v>
      </c>
      <c r="AB2463" s="228" t="str">
        <f t="shared" si="23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236"/>
        <v>0</v>
      </c>
      <c r="AB2464" s="228" t="str">
        <f t="shared" si="23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236"/>
        <v>0</v>
      </c>
      <c r="AB2465" s="228" t="str">
        <f t="shared" si="23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236"/>
        <v>0</v>
      </c>
      <c r="AB2466" s="228" t="str">
        <f t="shared" si="23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236"/>
        <v>0</v>
      </c>
      <c r="AB2467" s="228" t="str">
        <f t="shared" si="23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236"/>
        <v>0</v>
      </c>
      <c r="AB2468" s="228" t="str">
        <f t="shared" si="23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236"/>
        <v>0</v>
      </c>
      <c r="AB2469" s="228" t="str">
        <f t="shared" si="23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236"/>
        <v>0</v>
      </c>
      <c r="AB2470" s="228" t="str">
        <f t="shared" si="23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236"/>
        <v>0</v>
      </c>
      <c r="AB2471" s="228" t="str">
        <f t="shared" si="23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236"/>
        <v>0</v>
      </c>
      <c r="AB2472" s="228" t="str">
        <f t="shared" si="23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236"/>
        <v>0</v>
      </c>
      <c r="AB2473" s="228" t="str">
        <f t="shared" si="23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236"/>
        <v>0</v>
      </c>
      <c r="AB2474" s="228" t="str">
        <f t="shared" si="23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236"/>
        <v>0</v>
      </c>
      <c r="AB2475" s="228" t="str">
        <f t="shared" si="23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236"/>
        <v>0</v>
      </c>
      <c r="AB2476" s="228" t="str">
        <f t="shared" si="23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236"/>
        <v>0</v>
      </c>
      <c r="AB2477" s="228" t="str">
        <f t="shared" si="23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236"/>
        <v>0</v>
      </c>
      <c r="AB2478" s="228" t="str">
        <f t="shared" si="23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236"/>
        <v>0</v>
      </c>
      <c r="AB2479" s="228" t="str">
        <f t="shared" si="237"/>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236"/>
        <v>0</v>
      </c>
      <c r="AB2480" s="228" t="str">
        <f t="shared" si="237"/>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5"/>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236"/>
        <v>0</v>
      </c>
      <c r="AB2481" s="228" t="str">
        <f t="shared" si="237"/>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5"/>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236"/>
        <v>0</v>
      </c>
      <c r="AB2482" s="228" t="str">
        <f t="shared" si="237"/>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5"/>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236"/>
        <v>0</v>
      </c>
      <c r="AB2483" s="228" t="str">
        <f t="shared" si="237"/>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5"/>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236"/>
        <v>0</v>
      </c>
      <c r="AB2484" s="228" t="str">
        <f t="shared" si="237"/>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5"/>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236"/>
        <v>0</v>
      </c>
      <c r="AB2485" s="228" t="str">
        <f t="shared" si="237"/>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5"/>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236"/>
        <v>0</v>
      </c>
      <c r="AB2486" s="228" t="str">
        <f t="shared" si="237"/>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5"/>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236"/>
        <v>0</v>
      </c>
      <c r="AB2487" s="228" t="str">
        <f t="shared" si="237"/>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5"/>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236"/>
        <v>0</v>
      </c>
      <c r="AB2488" s="228" t="str">
        <f t="shared" si="237"/>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5"/>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236"/>
        <v>0</v>
      </c>
      <c r="AB2489" s="228" t="str">
        <f t="shared" si="237"/>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5"/>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236"/>
        <v>0</v>
      </c>
      <c r="AB2490" s="228" t="str">
        <f t="shared" si="237"/>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236"/>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236"/>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8">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8"/>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8"/>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8"/>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8"/>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8"/>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8"/>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8"/>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8"/>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8"/>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8"/>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234C93E-0C12-4E57-8379-CC9ABFE783F3}"/>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2" sqref="B12"/>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PRECI-DIP</v>
      </c>
      <c r="C4" s="89" t="str">
        <f t="shared" ref="C4:C12" ca="1" si="0">IF(H4=1,J4,I4)</f>
        <v>Complete</v>
      </c>
      <c r="D4" s="95" t="str">
        <f>IF(H4=1,"Click here to enter Company Name","")</f>
        <v/>
      </c>
      <c r="E4" s="20" t="s">
        <v>1295</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0" t="s">
        <v>1295</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t="shared" ca="1" si="0"/>
        <v>Complete</v>
      </c>
      <c r="D6" s="95" t="str">
        <f>IF(H6=1,"Click here to provide a Description of Scope","")</f>
        <v/>
      </c>
      <c r="E6" s="20" t="s">
        <v>1295</v>
      </c>
      <c r="F6" s="94">
        <f>IF(OR(B5=Declaration!P9,B5=Declaration!Q9,B5=0),0,1)</f>
        <v>0</v>
      </c>
      <c r="G6" s="70">
        <f>IF(B6=0,1,0)</f>
        <v>1</v>
      </c>
      <c r="H6" s="71">
        <f t="shared" ref="H6:H17" si="1">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Mrs Laura Bartek</v>
      </c>
      <c r="C7" s="89" t="str">
        <f t="shared" ca="1" si="0"/>
        <v>Complete</v>
      </c>
      <c r="D7" s="95" t="str">
        <f>IF(H7=1,"Click here to enter Contact Name","")</f>
        <v/>
      </c>
      <c r="E7" s="20" t="s">
        <v>1295</v>
      </c>
      <c r="F7" s="93">
        <v>1</v>
      </c>
      <c r="G7" s="70">
        <f>IF(B7=0,1,0)</f>
        <v>0</v>
      </c>
      <c r="H7" s="71">
        <f t="shared" si="1"/>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l.bartek@precidip.com</v>
      </c>
      <c r="C8" s="89" t="str">
        <f t="shared" ca="1" si="0"/>
        <v>Complete</v>
      </c>
      <c r="D8" s="95" t="str">
        <f>IF(H8=1,"Click here to enter Email-Contact","")</f>
        <v/>
      </c>
      <c r="E8" s="20" t="s">
        <v>1295</v>
      </c>
      <c r="F8" s="93">
        <v>1</v>
      </c>
      <c r="G8" s="70">
        <f>IF(ISNUMBER(SEARCH("@",B8)),0,1)</f>
        <v>0</v>
      </c>
      <c r="H8" s="71">
        <f t="shared" si="1"/>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+41 32 421 71 03</v>
      </c>
      <c r="C9" s="89" t="str">
        <f t="shared" ca="1" si="0"/>
        <v>Complete</v>
      </c>
      <c r="D9" s="95" t="str">
        <f>IF(H9=1,"Click here to enter Phone-Contact","")</f>
        <v/>
      </c>
      <c r="E9" s="20" t="s">
        <v>1295</v>
      </c>
      <c r="F9" s="93">
        <v>1</v>
      </c>
      <c r="G9" s="70">
        <f>IF(B9=0,1,0)</f>
        <v>0</v>
      </c>
      <c r="H9" s="71">
        <f t="shared" si="1"/>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Mme Nadine Gérard</v>
      </c>
      <c r="C10" s="89" t="str">
        <f t="shared" ca="1" si="0"/>
        <v>Complete</v>
      </c>
      <c r="D10" s="95" t="str">
        <f>IF(H10=1,"Click here to enter an Authorized Company Representative's name","")</f>
        <v/>
      </c>
      <c r="E10" s="20" t="s">
        <v>1295</v>
      </c>
      <c r="F10" s="93">
        <v>1</v>
      </c>
      <c r="G10" s="70">
        <f>IF(B10=0,1,0)</f>
        <v>0</v>
      </c>
      <c r="H10" s="71">
        <f t="shared" si="1"/>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n.gerard@precidip.com</v>
      </c>
      <c r="C11" s="89" t="str">
        <f t="shared" ca="1" si="0"/>
        <v>Complete</v>
      </c>
      <c r="D11" s="95" t="str">
        <f>IF(H11=1,"Click here to enter Representative's email","")</f>
        <v/>
      </c>
      <c r="E11" s="20" t="s">
        <v>1295</v>
      </c>
      <c r="F11" s="93">
        <v>1</v>
      </c>
      <c r="G11" s="70">
        <f>IF(ISNUMBER(SEARCH("@",B11)),0,1)</f>
        <v>0</v>
      </c>
      <c r="H11" s="71">
        <f t="shared" si="1"/>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45456</v>
      </c>
      <c r="C12" s="89" t="str">
        <f t="shared" ca="1" si="0"/>
        <v>Complete</v>
      </c>
      <c r="D12" s="95" t="str">
        <f>IF(H12=1,"Click here to enter Date of Completion","")</f>
        <v/>
      </c>
      <c r="E12" s="20" t="s">
        <v>1295</v>
      </c>
      <c r="F12" s="93">
        <v>1</v>
      </c>
      <c r="G12" s="70">
        <f>IF(B12=0,1,0)</f>
        <v>0</v>
      </c>
      <c r="H12" s="71">
        <f t="shared" si="1"/>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1"/>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IF(B24=0,1,0)</f>
        <v>1</v>
      </c>
      <c r="H24" s="71">
        <f>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IF(B29=0,1,0)</f>
        <v>1</v>
      </c>
      <c r="H29" s="71">
        <f>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0" t="s">
        <v>1295</v>
      </c>
      <c r="F54" s="94">
        <f>IF(SUM(F$24:F$27)=0,0,1)</f>
        <v>1</v>
      </c>
      <c r="G54" s="70">
        <f>IF(B54=0,1,0)</f>
        <v>0</v>
      </c>
      <c r="H54" s="71">
        <f t="shared" ref="H54:H60" si="3">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0" t="s">
        <v>1295</v>
      </c>
      <c r="F55" s="94">
        <f>F$54</f>
        <v>1</v>
      </c>
      <c r="G55" s="70">
        <f>IF(B55=0,1,0)</f>
        <v>0</v>
      </c>
      <c r="H55" s="71">
        <f t="shared" si="3"/>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www.precidip.com</v>
      </c>
      <c r="C56" s="89" t="str">
        <f t="shared" ca="1" si="2"/>
        <v>Complete</v>
      </c>
      <c r="D56" s="95" t="str">
        <f>IF(H56=1,"Click here to specify URL for question (B)","")</f>
        <v/>
      </c>
      <c r="E56" s="20"/>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0" t="s">
        <v>1295</v>
      </c>
      <c r="F57" s="94">
        <f>F$54</f>
        <v>1</v>
      </c>
      <c r="G57" s="70">
        <f>IF(B57=0,1,0)</f>
        <v>0</v>
      </c>
      <c r="H57" s="71">
        <f t="shared" si="3"/>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0" t="s">
        <v>1295</v>
      </c>
      <c r="F58" s="94">
        <f>F$54</f>
        <v>1</v>
      </c>
      <c r="G58" s="70">
        <f>IF(B58=0,1,0)</f>
        <v>0</v>
      </c>
      <c r="H58" s="71">
        <f t="shared" si="3"/>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0" t="s">
        <v>1295</v>
      </c>
      <c r="F59" s="94">
        <f>F$54</f>
        <v>1</v>
      </c>
      <c r="G59" s="70">
        <f>IF(B59=0,1,0)</f>
        <v>0</v>
      </c>
      <c r="H59" s="71">
        <f t="shared" si="3"/>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0" t="s">
        <v>1295</v>
      </c>
      <c r="F60" s="94">
        <f>F$54</f>
        <v>1</v>
      </c>
      <c r="G60" s="70">
        <f>IF(B60=0,1,0)</f>
        <v>0</v>
      </c>
      <c r="H60" s="71">
        <f t="shared" si="3"/>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0" t="s">
        <v>1295</v>
      </c>
      <c r="F62" s="94">
        <f>F$54</f>
        <v>1</v>
      </c>
      <c r="G62" s="70">
        <f>IF(B62=0,1,0)</f>
        <v>0</v>
      </c>
      <c r="H62" s="71">
        <f t="shared" ref="H62:H69" si="5">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4"/>
        <v>Complete</v>
      </c>
      <c r="D63" s="95" t="str">
        <f>IF(H63=1,"Click here to answer question (H)","")</f>
        <v/>
      </c>
      <c r="E63" s="20" t="s">
        <v>1295</v>
      </c>
      <c r="F63" s="94">
        <f>F$54</f>
        <v>1</v>
      </c>
      <c r="G63" s="70">
        <f>IF(B63=0,1,0)</f>
        <v>0</v>
      </c>
      <c r="H63" s="71">
        <f t="shared" si="5"/>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0" t="s">
        <v>1295</v>
      </c>
      <c r="F64" s="94">
        <f>IF(B5=Declaration!Q9,1,0)</f>
        <v>0</v>
      </c>
      <c r="G64" s="70" cm="1">
        <f t="array" aca="1" ref="G64" ca="1">IF(INDIRECT("'Product List'!B6")="",1,0)</f>
        <v>1</v>
      </c>
      <c r="H64" s="71">
        <f t="shared" ca="1" si="5"/>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4"/>
        <v>Complete</v>
      </c>
      <c r="D65" s="95" t="str">
        <f>IF(H65=0,"","Click here to provide smelter information")</f>
        <v/>
      </c>
      <c r="E65" s="20" t="s">
        <v>1295</v>
      </c>
      <c r="F65" s="94">
        <f>F24</f>
        <v>0</v>
      </c>
      <c r="G65" s="70">
        <f>IF(AND(COUNTIF(SmelterIdetifiedForMetal,"Tantalum")&gt;0,COUNTIF('Smelter List'!AB$5:AB$2504,"Tantalum?*")&gt;0),0,1)</f>
        <v>1</v>
      </c>
      <c r="H65" s="71">
        <f t="shared" si="5"/>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4"/>
        <v>Complete</v>
      </c>
      <c r="D66" s="95" t="str">
        <f>IF(H66=0,"","Click here to provide smelter information")</f>
        <v/>
      </c>
      <c r="E66" s="20" t="s">
        <v>797</v>
      </c>
      <c r="F66" s="94">
        <f>F25</f>
        <v>1</v>
      </c>
      <c r="G66" s="70">
        <f>IF(AND(COUNTIF(SmelterIdetifiedForMetal,"Tin")&gt;0,COUNTIF('Smelter List'!AB$5:AB$2504,"Tin?*")&gt;0),0,1)</f>
        <v>0</v>
      </c>
      <c r="H66" s="71">
        <f t="shared" si="5"/>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4"/>
        <v>Complete</v>
      </c>
      <c r="D67" s="95" t="str">
        <f>IF(H67=0,"","Click here to provide smelter information")</f>
        <v/>
      </c>
      <c r="E67" s="20" t="s">
        <v>797</v>
      </c>
      <c r="F67" s="94">
        <f>F26</f>
        <v>1</v>
      </c>
      <c r="G67" s="70">
        <f>IF(AND(COUNTIF(SmelterIdetifiedForMetal,"Gold")&gt;0,COUNTIF('Smelter List'!AB$5:AB$2504,"Gold?*")&gt;0),0,1)</f>
        <v>0</v>
      </c>
      <c r="H67" s="71">
        <f t="shared" si="5"/>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4"/>
        <v>Complete</v>
      </c>
      <c r="D68" s="95" t="str">
        <f>IF(H68=0,"","Click here to provide smelter information")</f>
        <v/>
      </c>
      <c r="E68" s="20" t="s">
        <v>797</v>
      </c>
      <c r="F68" s="94">
        <f>F27</f>
        <v>0</v>
      </c>
      <c r="G68" s="70">
        <f>IF(AND(COUNTIF(SmelterIdetifiedForMetal,"Tungsten")&gt;0,COUNTIF('Smelter List'!AB$5:AB$2504,"Tungsten?*")&gt;0),0,1)</f>
        <v>1</v>
      </c>
      <c r="H68" s="71">
        <f t="shared" si="5"/>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5"/>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64"/>
  <sheetViews>
    <sheetView zoomScaleNormal="100" zoomScalePageLayoutView="85" workbookViewId="0">
      <pane ySplit="4" topLeftCell="A556" activePane="bottomLeft" state="frozen"/>
      <selection activeCell="A4" sqref="A4"/>
      <selection pane="bottomLeft" sqref="A1:G1"/>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hidden="1" customHeight="1">
      <c r="A5" s="209" t="s">
        <v>1119</v>
      </c>
      <c r="B5" s="209" t="s">
        <v>13758</v>
      </c>
      <c r="C5" s="209" t="s">
        <v>13758</v>
      </c>
      <c r="D5" s="209" t="s">
        <v>1097</v>
      </c>
      <c r="E5" s="209" t="s">
        <v>13759</v>
      </c>
      <c r="F5" s="283" t="s">
        <v>13217</v>
      </c>
      <c r="H5" s="209" t="s">
        <v>13798</v>
      </c>
      <c r="I5" s="209" t="s">
        <v>6401</v>
      </c>
      <c r="J5" s="231" t="str">
        <f>A5&amp;B5</f>
        <v>Gold8853 S.p.A.</v>
      </c>
      <c r="K5" s="231" t="str">
        <f>A5&amp;B5</f>
        <v>Gold8853 S.p.A.</v>
      </c>
    </row>
    <row r="6" spans="1:11" ht="13.5" hidden="1" customHeight="1">
      <c r="A6" s="209" t="s">
        <v>1119</v>
      </c>
      <c r="B6" s="209" t="s">
        <v>15403</v>
      </c>
      <c r="C6" s="209" t="s">
        <v>15403</v>
      </c>
      <c r="D6" s="209" t="s">
        <v>1083</v>
      </c>
      <c r="E6" s="209" t="s">
        <v>15404</v>
      </c>
      <c r="F6" s="283" t="s">
        <v>13217</v>
      </c>
      <c r="H6" s="209" t="s">
        <v>15405</v>
      </c>
      <c r="I6" s="209" t="s">
        <v>2801</v>
      </c>
      <c r="J6" s="231" t="str">
        <f>A6&amp;B6</f>
        <v>GoldABC Refinery Pty Ltd.</v>
      </c>
      <c r="K6" s="231" t="str">
        <f>A6&amp;B6</f>
        <v>GoldABC Refinery Pty Ltd.</v>
      </c>
    </row>
    <row r="7" spans="1:11" ht="13.5" hidden="1" customHeight="1">
      <c r="A7" s="209" t="s">
        <v>1119</v>
      </c>
      <c r="B7" s="209" t="s">
        <v>2416</v>
      </c>
      <c r="C7" s="209" t="s">
        <v>2416</v>
      </c>
      <c r="D7" s="209" t="s">
        <v>2415</v>
      </c>
      <c r="E7" s="209" t="s">
        <v>2417</v>
      </c>
      <c r="F7" s="283" t="s">
        <v>13217</v>
      </c>
      <c r="H7" s="209" t="s">
        <v>2418</v>
      </c>
      <c r="I7" s="209" t="s">
        <v>1725</v>
      </c>
      <c r="J7" s="231" t="str">
        <f t="shared" ref="J7:J70" si="0">A7&amp;B7</f>
        <v>GoldAbington Reldan Metals, LLC</v>
      </c>
      <c r="K7" s="231" t="str">
        <f t="shared" ref="K7:K70" si="1">A7&amp;B7</f>
        <v>GoldAbington Reldan Metals, LLC</v>
      </c>
    </row>
    <row r="8" spans="1:11" ht="13.5" hidden="1" customHeight="1">
      <c r="A8" s="209" t="s">
        <v>1119</v>
      </c>
      <c r="B8" s="209" t="s">
        <v>1372</v>
      </c>
      <c r="C8" s="209" t="s">
        <v>1372</v>
      </c>
      <c r="D8" s="209" t="s">
        <v>2415</v>
      </c>
      <c r="E8" s="209" t="s">
        <v>1373</v>
      </c>
      <c r="F8" s="283" t="s">
        <v>13217</v>
      </c>
      <c r="H8" s="209" t="s">
        <v>1531</v>
      </c>
      <c r="I8" s="209" t="s">
        <v>1532</v>
      </c>
      <c r="J8" s="231" t="str">
        <f t="shared" si="0"/>
        <v>GoldAdvanced Chemical Company</v>
      </c>
      <c r="K8" s="231" t="str">
        <f t="shared" si="1"/>
        <v>GoldAdvanced Chemical Company</v>
      </c>
    </row>
    <row r="9" spans="1:11" ht="13.5" hidden="1" customHeight="1">
      <c r="A9" s="209" t="s">
        <v>1119</v>
      </c>
      <c r="B9" s="209" t="s">
        <v>12895</v>
      </c>
      <c r="C9" s="209" t="s">
        <v>12895</v>
      </c>
      <c r="D9" s="209" t="s">
        <v>880</v>
      </c>
      <c r="E9" s="209" t="s">
        <v>12896</v>
      </c>
      <c r="F9" s="283" t="s">
        <v>13217</v>
      </c>
      <c r="H9" s="209" t="s">
        <v>12920</v>
      </c>
      <c r="I9" s="209" t="s">
        <v>11644</v>
      </c>
      <c r="J9" s="231" t="str">
        <f t="shared" si="0"/>
        <v>GoldAfrican Gold Refinery</v>
      </c>
      <c r="K9" s="231" t="str">
        <f t="shared" si="1"/>
        <v>GoldAfrican Gold Refinery</v>
      </c>
    </row>
    <row r="10" spans="1:11" ht="13.5" hidden="1" customHeight="1">
      <c r="A10" s="209" t="s">
        <v>1119</v>
      </c>
      <c r="B10" s="209" t="s">
        <v>15406</v>
      </c>
      <c r="C10" s="209" t="s">
        <v>15406</v>
      </c>
      <c r="D10" s="209" t="s">
        <v>1091</v>
      </c>
      <c r="E10" s="209" t="s">
        <v>647</v>
      </c>
      <c r="F10" s="283" t="s">
        <v>13217</v>
      </c>
      <c r="H10" s="209" t="s">
        <v>1535</v>
      </c>
      <c r="I10" s="209" t="s">
        <v>1536</v>
      </c>
      <c r="J10" s="231" t="str">
        <f t="shared" si="0"/>
        <v>GoldAgosi AG</v>
      </c>
      <c r="K10" s="231" t="str">
        <f t="shared" si="1"/>
        <v>GoldAgosi AG</v>
      </c>
    </row>
    <row r="11" spans="1:11" ht="13.5" hidden="1" customHeight="1">
      <c r="A11" s="209" t="s">
        <v>1119</v>
      </c>
      <c r="B11" s="209" t="s">
        <v>2470</v>
      </c>
      <c r="C11" s="209" t="s">
        <v>2471</v>
      </c>
      <c r="D11" s="209" t="s">
        <v>1083</v>
      </c>
      <c r="E11" s="209" t="s">
        <v>735</v>
      </c>
      <c r="F11" s="283" t="s">
        <v>13217</v>
      </c>
      <c r="H11" s="209" t="s">
        <v>1671</v>
      </c>
      <c r="I11" s="209" t="s">
        <v>1672</v>
      </c>
      <c r="J11" s="231" t="str">
        <f t="shared" si="0"/>
        <v>GoldAGR (Perth Mint Australia)</v>
      </c>
      <c r="K11" s="231" t="str">
        <f t="shared" si="1"/>
        <v>GoldAGR (Perth Mint Australia)</v>
      </c>
    </row>
    <row r="12" spans="1:11" hidden="1">
      <c r="A12" s="209" t="s">
        <v>1119</v>
      </c>
      <c r="B12" s="209" t="s">
        <v>1673</v>
      </c>
      <c r="C12" s="209" t="s">
        <v>2471</v>
      </c>
      <c r="D12" s="209" t="s">
        <v>1083</v>
      </c>
      <c r="E12" s="209" t="s">
        <v>735</v>
      </c>
      <c r="F12" s="283" t="s">
        <v>13217</v>
      </c>
      <c r="H12" s="209" t="s">
        <v>1671</v>
      </c>
      <c r="I12" s="209" t="s">
        <v>1672</v>
      </c>
      <c r="J12" s="231" t="str">
        <f t="shared" si="0"/>
        <v>GoldAGR Mathey</v>
      </c>
      <c r="K12" s="231" t="str">
        <f t="shared" si="1"/>
        <v>GoldAGR Mathey</v>
      </c>
    </row>
    <row r="13" spans="1:11" hidden="1">
      <c r="A13" s="209" t="s">
        <v>1119</v>
      </c>
      <c r="B13" s="209" t="s">
        <v>2124</v>
      </c>
      <c r="C13" s="209" t="s">
        <v>2124</v>
      </c>
      <c r="D13" s="209" t="s">
        <v>1098</v>
      </c>
      <c r="E13" s="209" t="s">
        <v>646</v>
      </c>
      <c r="F13" s="283" t="s">
        <v>13217</v>
      </c>
      <c r="H13" s="209" t="s">
        <v>1533</v>
      </c>
      <c r="I13" s="209" t="s">
        <v>1534</v>
      </c>
      <c r="J13" s="231" t="str">
        <f t="shared" si="0"/>
        <v>GoldAida Chemical Industries Co., Ltd.</v>
      </c>
      <c r="K13" s="231" t="str">
        <f t="shared" si="1"/>
        <v>GoldAida Chemical Industries Co., Ltd.</v>
      </c>
    </row>
    <row r="14" spans="1:11" hidden="1">
      <c r="A14" s="209" t="s">
        <v>1119</v>
      </c>
      <c r="B14" s="209" t="s">
        <v>15016</v>
      </c>
      <c r="C14" s="209" t="s">
        <v>896</v>
      </c>
      <c r="D14" s="209" t="s">
        <v>1098</v>
      </c>
      <c r="E14" s="209" t="s">
        <v>667</v>
      </c>
      <c r="F14" s="283" t="s">
        <v>13217</v>
      </c>
      <c r="H14" s="209" t="s">
        <v>1567</v>
      </c>
      <c r="I14" s="209" t="s">
        <v>1568</v>
      </c>
      <c r="J14" s="231" t="str">
        <f t="shared" si="0"/>
        <v>GoldAKITA Seiren</v>
      </c>
      <c r="K14" s="231" t="str">
        <f t="shared" si="1"/>
        <v>GoldAKITA Seiren</v>
      </c>
    </row>
    <row r="15" spans="1:11" hidden="1">
      <c r="A15" s="209" t="s">
        <v>1119</v>
      </c>
      <c r="B15" s="209" t="s">
        <v>2472</v>
      </c>
      <c r="C15" s="209" t="s">
        <v>1692</v>
      </c>
      <c r="D15" s="209" t="s">
        <v>1082</v>
      </c>
      <c r="E15" s="209" t="s">
        <v>1693</v>
      </c>
      <c r="F15" s="283" t="s">
        <v>13217</v>
      </c>
      <c r="H15" s="209" t="s">
        <v>1694</v>
      </c>
      <c r="I15" s="209" t="s">
        <v>2555</v>
      </c>
      <c r="J15" s="231" t="str">
        <f t="shared" si="0"/>
        <v>GoldAl Etihad Gold LLC</v>
      </c>
      <c r="K15" s="231" t="str">
        <f t="shared" si="1"/>
        <v>GoldAl Etihad Gold LLC</v>
      </c>
    </row>
    <row r="16" spans="1:11" hidden="1">
      <c r="A16" s="209" t="s">
        <v>1119</v>
      </c>
      <c r="B16" s="209" t="s">
        <v>1692</v>
      </c>
      <c r="C16" s="209" t="s">
        <v>1692</v>
      </c>
      <c r="D16" s="209" t="s">
        <v>1082</v>
      </c>
      <c r="E16" s="209" t="s">
        <v>1693</v>
      </c>
      <c r="F16" s="283" t="s">
        <v>13217</v>
      </c>
      <c r="H16" s="209" t="s">
        <v>1694</v>
      </c>
      <c r="I16" s="209" t="s">
        <v>2555</v>
      </c>
      <c r="J16" s="231" t="str">
        <f t="shared" si="0"/>
        <v>GoldAl Etihad Gold Refinery DMCC</v>
      </c>
      <c r="K16" s="231" t="str">
        <f t="shared" si="1"/>
        <v>GoldAl Etihad Gold Refinery DMCC</v>
      </c>
    </row>
    <row r="17" spans="1:11" hidden="1">
      <c r="A17" s="209" t="s">
        <v>1119</v>
      </c>
      <c r="B17" s="209" t="s">
        <v>15407</v>
      </c>
      <c r="C17" s="209" t="s">
        <v>15407</v>
      </c>
      <c r="D17" s="209" t="s">
        <v>13075</v>
      </c>
      <c r="E17" s="209" t="s">
        <v>15408</v>
      </c>
      <c r="F17" s="283" t="s">
        <v>13217</v>
      </c>
      <c r="H17" s="209" t="s">
        <v>15409</v>
      </c>
      <c r="I17" s="209" t="s">
        <v>9562</v>
      </c>
      <c r="J17" s="231" t="str">
        <f t="shared" si="0"/>
        <v>GoldAlbino Mountinho Lda.</v>
      </c>
      <c r="K17" s="231" t="str">
        <f t="shared" si="1"/>
        <v>GoldAlbino Mountinho Lda.</v>
      </c>
    </row>
    <row r="18" spans="1:11" hidden="1">
      <c r="A18" s="209" t="s">
        <v>1119</v>
      </c>
      <c r="B18" s="209" t="s">
        <v>15017</v>
      </c>
      <c r="C18" s="209" t="s">
        <v>15017</v>
      </c>
      <c r="D18" s="209" t="s">
        <v>2415</v>
      </c>
      <c r="E18" s="209" t="s">
        <v>15018</v>
      </c>
      <c r="F18" s="283" t="s">
        <v>13217</v>
      </c>
      <c r="H18" s="209" t="s">
        <v>15099</v>
      </c>
      <c r="I18" s="209" t="s">
        <v>1627</v>
      </c>
      <c r="J18" s="231" t="str">
        <f t="shared" si="0"/>
        <v>GoldAlexy Metals</v>
      </c>
      <c r="K18" s="231" t="str">
        <f t="shared" si="1"/>
        <v>GoldAlexy Metals</v>
      </c>
    </row>
    <row r="19" spans="1:11" hidden="1">
      <c r="A19" s="209" t="s">
        <v>1119</v>
      </c>
      <c r="B19" s="209" t="s">
        <v>50</v>
      </c>
      <c r="C19" s="209" t="s">
        <v>15406</v>
      </c>
      <c r="D19" s="209" t="s">
        <v>1091</v>
      </c>
      <c r="E19" s="209" t="s">
        <v>647</v>
      </c>
      <c r="F19" s="283" t="s">
        <v>13217</v>
      </c>
      <c r="H19" s="209" t="s">
        <v>1535</v>
      </c>
      <c r="I19" s="209" t="s">
        <v>1536</v>
      </c>
      <c r="J19" s="231" t="str">
        <f t="shared" si="0"/>
        <v>GoldAllgemeine Gold-und Silberscheideanstalt A.G.</v>
      </c>
      <c r="K19" s="231" t="str">
        <f t="shared" si="1"/>
        <v>GoldAllgemeine Gold-und Silberscheideanstalt A.G.</v>
      </c>
    </row>
    <row r="20" spans="1:11" hidden="1">
      <c r="A20" s="209" t="s">
        <v>1119</v>
      </c>
      <c r="B20" s="209" t="s">
        <v>620</v>
      </c>
      <c r="C20" s="209" t="s">
        <v>620</v>
      </c>
      <c r="D20" s="209" t="s">
        <v>881</v>
      </c>
      <c r="E20" s="209" t="s">
        <v>648</v>
      </c>
      <c r="F20" s="283" t="s">
        <v>13217</v>
      </c>
      <c r="H20" s="209" t="s">
        <v>1537</v>
      </c>
      <c r="I20" s="209" t="s">
        <v>11992</v>
      </c>
      <c r="J20" s="231" t="str">
        <f t="shared" si="0"/>
        <v>GoldAlmalyk Mining and Metallurgical Complex (AMMC)</v>
      </c>
      <c r="K20" s="231" t="str">
        <f t="shared" si="1"/>
        <v>GoldAlmalyk Mining and Metallurgical Complex (AMMC)</v>
      </c>
    </row>
    <row r="21" spans="1:11" hidden="1">
      <c r="A21" s="209" t="s">
        <v>1119</v>
      </c>
      <c r="B21" s="209" t="s">
        <v>1545</v>
      </c>
      <c r="C21" s="209" t="s">
        <v>2268</v>
      </c>
      <c r="D21" s="209" t="s">
        <v>1098</v>
      </c>
      <c r="E21" s="209" t="s">
        <v>651</v>
      </c>
      <c r="F21" s="283" t="s">
        <v>13217</v>
      </c>
      <c r="H21" s="209" t="s">
        <v>1543</v>
      </c>
      <c r="I21" s="209" t="s">
        <v>1544</v>
      </c>
      <c r="J21" s="231" t="str">
        <f t="shared" si="0"/>
        <v>GoldAmagasaki Factory, Hyogo Prefecture, Japan</v>
      </c>
      <c r="K21" s="231" t="str">
        <f t="shared" si="1"/>
        <v>GoldAmagasaki Factory, Hyogo Prefecture, Japan</v>
      </c>
    </row>
    <row r="22" spans="1:11" hidden="1">
      <c r="A22" s="209" t="s">
        <v>1119</v>
      </c>
      <c r="B22" s="209" t="s">
        <v>2473</v>
      </c>
      <c r="C22" s="209" t="s">
        <v>12406</v>
      </c>
      <c r="D22" s="209" t="s">
        <v>1086</v>
      </c>
      <c r="E22" s="209" t="s">
        <v>649</v>
      </c>
      <c r="F22" s="283" t="s">
        <v>13217</v>
      </c>
      <c r="H22" s="209" t="s">
        <v>1539</v>
      </c>
      <c r="I22" s="209" t="s">
        <v>1540</v>
      </c>
      <c r="J22" s="231" t="str">
        <f t="shared" si="0"/>
        <v>GoldAngloGold Ashanti Brazil</v>
      </c>
      <c r="K22" s="231" t="str">
        <f t="shared" si="1"/>
        <v>GoldAngloGold Ashanti Brazil</v>
      </c>
    </row>
    <row r="23" spans="1:11" hidden="1">
      <c r="A23" s="209" t="s">
        <v>1119</v>
      </c>
      <c r="B23" s="209" t="s">
        <v>12406</v>
      </c>
      <c r="C23" s="209" t="s">
        <v>12406</v>
      </c>
      <c r="D23" s="209" t="s">
        <v>1086</v>
      </c>
      <c r="E23" s="209" t="s">
        <v>649</v>
      </c>
      <c r="F23" s="283" t="s">
        <v>13217</v>
      </c>
      <c r="H23" s="209" t="s">
        <v>1539</v>
      </c>
      <c r="I23" s="209" t="s">
        <v>1540</v>
      </c>
      <c r="J23" s="231" t="str">
        <f t="shared" si="0"/>
        <v>GoldAngloGold Ashanti Corrego do Sitio Mineracao</v>
      </c>
      <c r="K23" s="231" t="str">
        <f t="shared" si="1"/>
        <v>GoldAngloGold Ashanti Corrego do Sitio Mineracao</v>
      </c>
    </row>
    <row r="24" spans="1:11" hidden="1">
      <c r="A24" s="209" t="s">
        <v>1119</v>
      </c>
      <c r="B24" s="209" t="s">
        <v>1538</v>
      </c>
      <c r="C24" s="209" t="s">
        <v>12406</v>
      </c>
      <c r="D24" s="209" t="s">
        <v>1086</v>
      </c>
      <c r="E24" s="209" t="s">
        <v>649</v>
      </c>
      <c r="F24" s="283" t="s">
        <v>13217</v>
      </c>
      <c r="H24" s="209" t="s">
        <v>1539</v>
      </c>
      <c r="I24" s="209" t="s">
        <v>1540</v>
      </c>
      <c r="J24" s="231" t="str">
        <f t="shared" si="0"/>
        <v>GoldAngloGold Ashanti Córrego do Sítio Mineração</v>
      </c>
      <c r="K24" s="231" t="str">
        <f t="shared" si="1"/>
        <v>GoldAngloGold Ashanti Córrego do Sítio Mineração</v>
      </c>
    </row>
    <row r="25" spans="1:11" hidden="1">
      <c r="A25" s="209" t="s">
        <v>1119</v>
      </c>
      <c r="B25" s="209" t="s">
        <v>1663</v>
      </c>
      <c r="C25" s="209" t="s">
        <v>2181</v>
      </c>
      <c r="D25" s="209" t="s">
        <v>1090</v>
      </c>
      <c r="E25" s="209" t="s">
        <v>730</v>
      </c>
      <c r="F25" s="283" t="s">
        <v>13217</v>
      </c>
      <c r="H25" s="209" t="s">
        <v>1662</v>
      </c>
      <c r="I25" s="209" t="s">
        <v>13594</v>
      </c>
      <c r="J25" s="231" t="str">
        <f t="shared" si="0"/>
        <v>GoldAnhui Tongling Nonferrous Metal Mining Co., Ltd.</v>
      </c>
      <c r="K25" s="231" t="str">
        <f t="shared" si="1"/>
        <v>GoldAnhui Tongling Nonferrous Metal Mining Co., Ltd.</v>
      </c>
    </row>
    <row r="26" spans="1:11" hidden="1">
      <c r="A26" s="209" t="s">
        <v>1119</v>
      </c>
      <c r="B26" s="209" t="s">
        <v>1674</v>
      </c>
      <c r="C26" s="209" t="s">
        <v>2471</v>
      </c>
      <c r="D26" s="209" t="s">
        <v>1083</v>
      </c>
      <c r="E26" s="209" t="s">
        <v>735</v>
      </c>
      <c r="F26" s="283" t="s">
        <v>13217</v>
      </c>
      <c r="H26" s="209" t="s">
        <v>1671</v>
      </c>
      <c r="I26" s="209" t="s">
        <v>1672</v>
      </c>
      <c r="J26" s="231" t="str">
        <f t="shared" si="0"/>
        <v>GoldANZ (Perth Mint 4N)</v>
      </c>
      <c r="K26" s="231" t="str">
        <f t="shared" si="1"/>
        <v>GoldANZ (Perth Mint 4N)</v>
      </c>
    </row>
    <row r="27" spans="1:11" hidden="1">
      <c r="A27" s="209" t="s">
        <v>1119</v>
      </c>
      <c r="B27" s="209" t="s">
        <v>13760</v>
      </c>
      <c r="C27" s="209" t="s">
        <v>2471</v>
      </c>
      <c r="D27" s="209" t="s">
        <v>1083</v>
      </c>
      <c r="E27" s="209" t="s">
        <v>735</v>
      </c>
      <c r="F27" s="283" t="s">
        <v>13217</v>
      </c>
      <c r="H27" s="209" t="s">
        <v>1671</v>
      </c>
      <c r="I27" s="209" t="s">
        <v>1672</v>
      </c>
      <c r="J27" s="231" t="str">
        <f t="shared" si="0"/>
        <v>GoldANZ Bank</v>
      </c>
      <c r="K27" s="231" t="str">
        <f t="shared" si="1"/>
        <v>GoldANZ Bank</v>
      </c>
    </row>
    <row r="28" spans="1:11" hidden="1">
      <c r="A28" s="209" t="s">
        <v>1119</v>
      </c>
      <c r="B28" s="209" t="s">
        <v>2267</v>
      </c>
      <c r="C28" s="209" t="s">
        <v>2267</v>
      </c>
      <c r="D28" s="209" t="s">
        <v>1088</v>
      </c>
      <c r="E28" s="209" t="s">
        <v>650</v>
      </c>
      <c r="F28" s="283" t="s">
        <v>13217</v>
      </c>
      <c r="H28" s="209" t="s">
        <v>1541</v>
      </c>
      <c r="I28" s="209" t="s">
        <v>1542</v>
      </c>
      <c r="J28" s="231" t="str">
        <f t="shared" si="0"/>
        <v>GoldArgor-Heraeus S.A.</v>
      </c>
      <c r="K28" s="231" t="str">
        <f t="shared" si="1"/>
        <v>GoldArgor-Heraeus S.A.</v>
      </c>
    </row>
    <row r="29" spans="1:11" hidden="1">
      <c r="A29" s="209" t="s">
        <v>1119</v>
      </c>
      <c r="B29" s="209" t="s">
        <v>2268</v>
      </c>
      <c r="C29" s="209" t="s">
        <v>2268</v>
      </c>
      <c r="D29" s="209" t="s">
        <v>1098</v>
      </c>
      <c r="E29" s="209" t="s">
        <v>651</v>
      </c>
      <c r="F29" s="283" t="s">
        <v>13217</v>
      </c>
      <c r="H29" s="209" t="s">
        <v>1543</v>
      </c>
      <c r="I29" s="209" t="s">
        <v>1544</v>
      </c>
      <c r="J29" s="231" t="str">
        <f t="shared" si="0"/>
        <v>GoldAsahi Pretec Corp.</v>
      </c>
      <c r="K29" s="231" t="str">
        <f t="shared" si="1"/>
        <v>GoldAsahi Pretec Corp.</v>
      </c>
    </row>
    <row r="30" spans="1:11" hidden="1">
      <c r="A30" s="209" t="s">
        <v>1119</v>
      </c>
      <c r="B30" s="209" t="s">
        <v>2269</v>
      </c>
      <c r="C30" s="209" t="s">
        <v>2269</v>
      </c>
      <c r="D30" s="209" t="s">
        <v>1087</v>
      </c>
      <c r="E30" s="209" t="s">
        <v>683</v>
      </c>
      <c r="F30" s="283" t="s">
        <v>13217</v>
      </c>
      <c r="H30" s="209" t="s">
        <v>1594</v>
      </c>
      <c r="I30" s="209" t="s">
        <v>1595</v>
      </c>
      <c r="J30" s="231" t="str">
        <f t="shared" si="0"/>
        <v>GoldAsahi Refining Canada Ltd.</v>
      </c>
      <c r="K30" s="231" t="str">
        <f t="shared" si="1"/>
        <v>GoldAsahi Refining Canada Ltd.</v>
      </c>
    </row>
    <row r="31" spans="1:11" hidden="1">
      <c r="A31" s="209" t="s">
        <v>1119</v>
      </c>
      <c r="B31" s="209" t="s">
        <v>2184</v>
      </c>
      <c r="C31" s="209" t="s">
        <v>2184</v>
      </c>
      <c r="D31" s="209" t="s">
        <v>2415</v>
      </c>
      <c r="E31" s="209" t="s">
        <v>682</v>
      </c>
      <c r="F31" s="283" t="s">
        <v>13217</v>
      </c>
      <c r="H31" s="209" t="s">
        <v>1591</v>
      </c>
      <c r="I31" s="209" t="s">
        <v>1592</v>
      </c>
      <c r="J31" s="231" t="str">
        <f t="shared" si="0"/>
        <v>GoldAsahi Refining USA Inc.</v>
      </c>
      <c r="K31" s="231" t="str">
        <f t="shared" si="1"/>
        <v>GoldAsahi Refining USA Inc.</v>
      </c>
    </row>
    <row r="32" spans="1:11" hidden="1">
      <c r="A32" s="209" t="s">
        <v>1119</v>
      </c>
      <c r="B32" s="209" t="s">
        <v>2125</v>
      </c>
      <c r="C32" s="209" t="s">
        <v>2125</v>
      </c>
      <c r="D32" s="209" t="s">
        <v>1098</v>
      </c>
      <c r="E32" s="209" t="s">
        <v>652</v>
      </c>
      <c r="F32" s="283" t="s">
        <v>13217</v>
      </c>
      <c r="H32" s="209" t="s">
        <v>1546</v>
      </c>
      <c r="I32" s="209" t="s">
        <v>1547</v>
      </c>
      <c r="J32" s="231" t="str">
        <f t="shared" si="0"/>
        <v>GoldAsaka Riken Co., Ltd.</v>
      </c>
      <c r="K32" s="231" t="str">
        <f t="shared" si="1"/>
        <v>GoldAsaka Riken Co., Ltd.</v>
      </c>
    </row>
    <row r="33" spans="1:11" hidden="1">
      <c r="A33" s="209" t="s">
        <v>1119</v>
      </c>
      <c r="B33" s="209" t="s">
        <v>1212</v>
      </c>
      <c r="C33" s="209" t="s">
        <v>621</v>
      </c>
      <c r="D33" s="209" t="s">
        <v>879</v>
      </c>
      <c r="E33" s="209" t="s">
        <v>653</v>
      </c>
      <c r="F33" s="283" t="s">
        <v>13217</v>
      </c>
      <c r="H33" s="209" t="s">
        <v>1548</v>
      </c>
      <c r="I33" s="209" t="s">
        <v>11246</v>
      </c>
      <c r="J33" s="231" t="str">
        <f t="shared" si="0"/>
        <v>GoldATAkulche</v>
      </c>
      <c r="K33" s="231" t="str">
        <f t="shared" si="1"/>
        <v>GoldATAkulche</v>
      </c>
    </row>
    <row r="34" spans="1:11" hidden="1">
      <c r="A34" s="209" t="s">
        <v>1119</v>
      </c>
      <c r="B34" s="209" t="s">
        <v>621</v>
      </c>
      <c r="C34" s="209" t="s">
        <v>621</v>
      </c>
      <c r="D34" s="209" t="s">
        <v>879</v>
      </c>
      <c r="E34" s="209" t="s">
        <v>653</v>
      </c>
      <c r="F34" s="283" t="s">
        <v>13217</v>
      </c>
      <c r="H34" s="209" t="s">
        <v>1548</v>
      </c>
      <c r="I34" s="209" t="s">
        <v>11246</v>
      </c>
      <c r="J34" s="231" t="str">
        <f t="shared" si="0"/>
        <v>GoldAtasay Kuyumculuk Sanayi Ve Ticaret A.S.</v>
      </c>
      <c r="K34" s="231" t="str">
        <f t="shared" si="1"/>
        <v>GoldAtasay Kuyumculuk Sanayi Ve Ticaret A.S.</v>
      </c>
    </row>
    <row r="35" spans="1:11" hidden="1">
      <c r="A35" s="209" t="s">
        <v>1119</v>
      </c>
      <c r="B35" s="209" t="s">
        <v>15761</v>
      </c>
      <c r="C35" s="209" t="s">
        <v>15761</v>
      </c>
      <c r="D35" s="209" t="s">
        <v>1096</v>
      </c>
      <c r="E35" s="209" t="s">
        <v>15762</v>
      </c>
      <c r="F35" s="283" t="s">
        <v>13217</v>
      </c>
      <c r="H35" s="209" t="s">
        <v>15763</v>
      </c>
      <c r="I35" t="s">
        <v>15553</v>
      </c>
      <c r="J35" s="231" t="str">
        <f t="shared" si="0"/>
        <v>GoldAttero Recycling Pvt Ltd</v>
      </c>
      <c r="K35" s="231" t="str">
        <f t="shared" si="1"/>
        <v>GoldAttero Recycling Pvt Ltd</v>
      </c>
    </row>
    <row r="36" spans="1:11" hidden="1">
      <c r="A36" s="209" t="s">
        <v>1119</v>
      </c>
      <c r="B36" s="209" t="s">
        <v>2270</v>
      </c>
      <c r="C36" s="209" t="s">
        <v>2270</v>
      </c>
      <c r="D36" s="209" t="s">
        <v>883</v>
      </c>
      <c r="E36" s="209" t="s">
        <v>2271</v>
      </c>
      <c r="F36" s="283" t="s">
        <v>13217</v>
      </c>
      <c r="H36" s="209" t="s">
        <v>2272</v>
      </c>
      <c r="I36" s="209" t="s">
        <v>1636</v>
      </c>
      <c r="J36" s="231" t="str">
        <f t="shared" si="0"/>
        <v>GoldAU Traders and Refiners</v>
      </c>
      <c r="K36" s="231" t="str">
        <f t="shared" si="1"/>
        <v>GoldAU Traders and Refiners</v>
      </c>
    </row>
    <row r="37" spans="1:11" hidden="1">
      <c r="A37" s="209" t="s">
        <v>1119</v>
      </c>
      <c r="B37" s="209" t="s">
        <v>13811</v>
      </c>
      <c r="C37" s="209" t="s">
        <v>13811</v>
      </c>
      <c r="D37" s="209" t="s">
        <v>1096</v>
      </c>
      <c r="E37" s="209" t="s">
        <v>13833</v>
      </c>
      <c r="F37" s="283" t="s">
        <v>13217</v>
      </c>
      <c r="H37" s="209" t="s">
        <v>13847</v>
      </c>
      <c r="I37" s="209" t="s">
        <v>15410</v>
      </c>
      <c r="J37" s="231" t="str">
        <f t="shared" si="0"/>
        <v>GoldAugmont Enterprises Private Limited</v>
      </c>
      <c r="K37" s="231" t="str">
        <f t="shared" si="1"/>
        <v>GoldAugmont Enterprises Private Limited</v>
      </c>
    </row>
    <row r="38" spans="1:11" hidden="1">
      <c r="A38" s="209" t="s">
        <v>1119</v>
      </c>
      <c r="B38" s="209" t="s">
        <v>1213</v>
      </c>
      <c r="C38" s="209" t="s">
        <v>1213</v>
      </c>
      <c r="D38" s="209" t="s">
        <v>1091</v>
      </c>
      <c r="E38" s="209" t="s">
        <v>654</v>
      </c>
      <c r="F38" s="283" t="s">
        <v>13217</v>
      </c>
      <c r="H38" s="209" t="s">
        <v>1549</v>
      </c>
      <c r="I38" s="209" t="s">
        <v>1549</v>
      </c>
      <c r="J38" s="231" t="str">
        <f t="shared" si="0"/>
        <v>GoldAurubis AG</v>
      </c>
      <c r="K38" s="231" t="str">
        <f t="shared" si="1"/>
        <v>GoldAurubis AG</v>
      </c>
    </row>
    <row r="39" spans="1:11" hidden="1">
      <c r="A39" s="209" t="s">
        <v>1119</v>
      </c>
      <c r="B39" s="209" t="s">
        <v>2474</v>
      </c>
      <c r="C39" s="209" t="s">
        <v>2274</v>
      </c>
      <c r="D39" s="209" t="s">
        <v>1096</v>
      </c>
      <c r="E39" s="209" t="s">
        <v>2275</v>
      </c>
      <c r="F39" s="283" t="s">
        <v>13217</v>
      </c>
      <c r="H39" s="209" t="s">
        <v>2329</v>
      </c>
      <c r="I39" s="209" t="s">
        <v>15547</v>
      </c>
      <c r="J39" s="231" t="str">
        <f t="shared" si="0"/>
        <v>GoldBALORE REFINERSGA</v>
      </c>
      <c r="K39" s="231" t="str">
        <f t="shared" si="1"/>
        <v>GoldBALORE REFINERSGA</v>
      </c>
    </row>
    <row r="40" spans="1:11" hidden="1">
      <c r="A40" s="209" t="s">
        <v>1119</v>
      </c>
      <c r="B40" s="209" t="s">
        <v>2274</v>
      </c>
      <c r="C40" s="209" t="s">
        <v>2274</v>
      </c>
      <c r="D40" s="209" t="s">
        <v>1096</v>
      </c>
      <c r="E40" s="209" t="s">
        <v>2275</v>
      </c>
      <c r="F40" s="283" t="s">
        <v>13217</v>
      </c>
      <c r="H40" s="209" t="s">
        <v>2329</v>
      </c>
      <c r="I40" s="209" t="s">
        <v>15547</v>
      </c>
      <c r="J40" s="231" t="str">
        <f t="shared" si="0"/>
        <v>GoldBangalore Refinery</v>
      </c>
      <c r="K40" s="231" t="str">
        <f t="shared" si="1"/>
        <v>GoldBangalore Refinery</v>
      </c>
    </row>
    <row r="41" spans="1:11" hidden="1">
      <c r="A41" s="209" t="s">
        <v>1119</v>
      </c>
      <c r="B41" s="209" t="s">
        <v>2475</v>
      </c>
      <c r="C41" s="209" t="s">
        <v>2274</v>
      </c>
      <c r="D41" s="209" t="s">
        <v>1096</v>
      </c>
      <c r="E41" s="209" t="s">
        <v>2275</v>
      </c>
      <c r="F41" s="283" t="s">
        <v>13217</v>
      </c>
      <c r="H41" s="209" t="s">
        <v>2329</v>
      </c>
      <c r="I41" s="209" t="s">
        <v>15547</v>
      </c>
      <c r="J41" s="231" t="str">
        <f t="shared" si="0"/>
        <v>GoldBangalore Refinery Pvt Ltd</v>
      </c>
      <c r="K41" s="231" t="str">
        <f t="shared" si="1"/>
        <v>GoldBangalore Refinery Pvt Ltd</v>
      </c>
    </row>
    <row r="42" spans="1:11" hidden="1">
      <c r="A42" s="209" t="s">
        <v>1119</v>
      </c>
      <c r="B42" s="209" t="s">
        <v>894</v>
      </c>
      <c r="C42" s="209" t="s">
        <v>894</v>
      </c>
      <c r="D42" s="209" t="s">
        <v>871</v>
      </c>
      <c r="E42" s="209" t="s">
        <v>655</v>
      </c>
      <c r="F42" s="283" t="s">
        <v>13217</v>
      </c>
      <c r="H42" s="209" t="s">
        <v>2185</v>
      </c>
      <c r="I42" s="209" t="s">
        <v>9425</v>
      </c>
      <c r="J42" s="231" t="str">
        <f t="shared" si="0"/>
        <v>GoldBangko Sentral ng Pilipinas (Central Bank of the Philippines)</v>
      </c>
      <c r="K42" s="231" t="str">
        <f t="shared" si="1"/>
        <v>GoldBangko Sentral ng Pilipinas (Central Bank of the Philippines)</v>
      </c>
    </row>
    <row r="43" spans="1:11" hidden="1">
      <c r="A43" s="209" t="s">
        <v>1119</v>
      </c>
      <c r="B43" s="209" t="s">
        <v>15764</v>
      </c>
      <c r="C43" s="209" t="s">
        <v>15764</v>
      </c>
      <c r="D43" s="209" t="s">
        <v>877</v>
      </c>
      <c r="E43" s="209" t="s">
        <v>656</v>
      </c>
      <c r="F43" s="283" t="s">
        <v>13217</v>
      </c>
      <c r="H43" s="209" t="s">
        <v>1551</v>
      </c>
      <c r="I43" s="209" t="s">
        <v>10253</v>
      </c>
      <c r="J43" s="231" t="str">
        <f t="shared" si="0"/>
        <v>GoldBoliden Ronnskar</v>
      </c>
      <c r="K43" s="231" t="str">
        <f t="shared" si="1"/>
        <v>GoldBoliden Ronnskar</v>
      </c>
    </row>
    <row r="44" spans="1:11" hidden="1">
      <c r="A44" s="209" t="s">
        <v>1119</v>
      </c>
      <c r="B44" s="209" t="s">
        <v>657</v>
      </c>
      <c r="C44" s="209" t="s">
        <v>657</v>
      </c>
      <c r="D44" s="209" t="s">
        <v>1091</v>
      </c>
      <c r="E44" s="209" t="s">
        <v>658</v>
      </c>
      <c r="F44" s="283" t="s">
        <v>13217</v>
      </c>
      <c r="H44" s="209" t="s">
        <v>1535</v>
      </c>
      <c r="I44" s="209" t="s">
        <v>1536</v>
      </c>
      <c r="J44" s="231" t="str">
        <f t="shared" si="0"/>
        <v>GoldC. Hafner GmbH + Co. KG</v>
      </c>
      <c r="K44" s="231" t="str">
        <f t="shared" si="1"/>
        <v>GoldC. Hafner GmbH + Co. KG</v>
      </c>
    </row>
    <row r="45" spans="1:11" hidden="1">
      <c r="A45" s="209" t="s">
        <v>1119</v>
      </c>
      <c r="B45" s="209" t="s">
        <v>895</v>
      </c>
      <c r="C45" s="209" t="s">
        <v>895</v>
      </c>
      <c r="D45" s="209" t="s">
        <v>1103</v>
      </c>
      <c r="E45" s="209" t="s">
        <v>659</v>
      </c>
      <c r="F45" s="283" t="s">
        <v>13217</v>
      </c>
      <c r="H45" s="209" t="s">
        <v>1552</v>
      </c>
      <c r="I45" s="209" t="s">
        <v>1553</v>
      </c>
      <c r="J45" s="231" t="str">
        <f t="shared" si="0"/>
        <v>GoldCaridad</v>
      </c>
      <c r="K45" s="231" t="str">
        <f t="shared" si="1"/>
        <v>GoldCaridad</v>
      </c>
    </row>
    <row r="46" spans="1:11" hidden="1">
      <c r="A46" s="209" t="s">
        <v>1119</v>
      </c>
      <c r="B46" s="209" t="s">
        <v>1556</v>
      </c>
      <c r="C46" s="209" t="s">
        <v>2223</v>
      </c>
      <c r="D46" s="209" t="s">
        <v>1087</v>
      </c>
      <c r="E46" s="209" t="s">
        <v>660</v>
      </c>
      <c r="F46" s="283" t="s">
        <v>13217</v>
      </c>
      <c r="H46" s="209" t="s">
        <v>1554</v>
      </c>
      <c r="I46" s="209" t="s">
        <v>1555</v>
      </c>
      <c r="J46" s="231" t="str">
        <f t="shared" si="0"/>
        <v>GoldCCR</v>
      </c>
      <c r="K46" s="231" t="str">
        <f t="shared" si="1"/>
        <v>GoldCCR</v>
      </c>
    </row>
    <row r="47" spans="1:11" hidden="1">
      <c r="A47" s="209" t="s">
        <v>1119</v>
      </c>
      <c r="B47" s="209" t="s">
        <v>2223</v>
      </c>
      <c r="C47" s="209" t="s">
        <v>2223</v>
      </c>
      <c r="D47" s="209" t="s">
        <v>1087</v>
      </c>
      <c r="E47" s="209" t="s">
        <v>660</v>
      </c>
      <c r="F47" s="283" t="s">
        <v>13217</v>
      </c>
      <c r="H47" s="209" t="s">
        <v>1554</v>
      </c>
      <c r="I47" s="209" t="s">
        <v>1555</v>
      </c>
      <c r="J47" s="231" t="str">
        <f t="shared" si="0"/>
        <v>GoldCCR Refinery - Glencore Canada Corporation</v>
      </c>
      <c r="K47" s="231" t="str">
        <f t="shared" si="1"/>
        <v>GoldCCR Refinery - Glencore Canada Corporation</v>
      </c>
    </row>
    <row r="48" spans="1:11" hidden="1">
      <c r="A48" s="209" t="s">
        <v>1119</v>
      </c>
      <c r="B48" s="209" t="s">
        <v>2276</v>
      </c>
      <c r="C48" s="209" t="s">
        <v>2476</v>
      </c>
      <c r="D48" s="209" t="s">
        <v>1088</v>
      </c>
      <c r="E48" s="209" t="s">
        <v>661</v>
      </c>
      <c r="F48" s="283" t="s">
        <v>13217</v>
      </c>
      <c r="H48" s="209" t="s">
        <v>1558</v>
      </c>
      <c r="I48" s="209" t="s">
        <v>1559</v>
      </c>
      <c r="J48" s="231" t="str">
        <f t="shared" si="0"/>
        <v>GoldCendres + M?taux SA</v>
      </c>
      <c r="K48" s="231" t="str">
        <f t="shared" si="1"/>
        <v>GoldCendres + M?taux SA</v>
      </c>
    </row>
    <row r="49" spans="1:11" hidden="1">
      <c r="A49" s="209" t="s">
        <v>1119</v>
      </c>
      <c r="B49" s="209" t="s">
        <v>2476</v>
      </c>
      <c r="C49" s="209" t="s">
        <v>2476</v>
      </c>
      <c r="D49" s="209" t="s">
        <v>1088</v>
      </c>
      <c r="E49" s="209" t="s">
        <v>661</v>
      </c>
      <c r="F49" s="283" t="s">
        <v>13217</v>
      </c>
      <c r="H49" s="209" t="s">
        <v>1558</v>
      </c>
      <c r="I49" s="209" t="s">
        <v>1559</v>
      </c>
      <c r="J49" s="231" t="str">
        <f t="shared" si="0"/>
        <v>GoldCendres + Metaux S.A.</v>
      </c>
      <c r="K49" s="231" t="str">
        <f t="shared" si="1"/>
        <v>GoldCendres + Metaux S.A.</v>
      </c>
    </row>
    <row r="50" spans="1:11" hidden="1">
      <c r="A50" s="209" t="s">
        <v>1119</v>
      </c>
      <c r="B50" s="209" t="s">
        <v>2277</v>
      </c>
      <c r="C50" s="209" t="s">
        <v>2476</v>
      </c>
      <c r="D50" s="209" t="s">
        <v>1088</v>
      </c>
      <c r="E50" s="209" t="s">
        <v>661</v>
      </c>
      <c r="F50" s="283" t="s">
        <v>13217</v>
      </c>
      <c r="H50" s="209" t="s">
        <v>1558</v>
      </c>
      <c r="I50" s="209" t="s">
        <v>1559</v>
      </c>
      <c r="J50" s="231" t="str">
        <f t="shared" si="0"/>
        <v>GoldCendres + Métaux S.A.</v>
      </c>
      <c r="K50" s="231" t="str">
        <f t="shared" si="1"/>
        <v>GoldCendres + Métaux S.A.</v>
      </c>
    </row>
    <row r="51" spans="1:11" hidden="1">
      <c r="A51" s="209" t="s">
        <v>1119</v>
      </c>
      <c r="B51" s="209" t="s">
        <v>1214</v>
      </c>
      <c r="C51" s="209" t="s">
        <v>894</v>
      </c>
      <c r="D51" s="209" t="s">
        <v>871</v>
      </c>
      <c r="E51" s="209" t="s">
        <v>655</v>
      </c>
      <c r="F51" s="283" t="s">
        <v>13217</v>
      </c>
      <c r="H51" s="209" t="s">
        <v>2185</v>
      </c>
      <c r="I51" s="209" t="s">
        <v>9425</v>
      </c>
      <c r="J51" s="231" t="str">
        <f t="shared" si="0"/>
        <v>GoldCentral Bank of the Philippines Gold Refinery &amp; Mint</v>
      </c>
      <c r="K51" s="231" t="str">
        <f t="shared" si="1"/>
        <v>GoldCentral Bank of the Philippines Gold Refinery &amp; Mint</v>
      </c>
    </row>
    <row r="52" spans="1:11" hidden="1">
      <c r="A52" s="209" t="s">
        <v>1119</v>
      </c>
      <c r="B52" s="209" t="s">
        <v>13761</v>
      </c>
      <c r="C52" s="209" t="s">
        <v>13761</v>
      </c>
      <c r="D52" s="209" t="s">
        <v>1096</v>
      </c>
      <c r="E52" s="209" t="s">
        <v>13762</v>
      </c>
      <c r="F52" s="283" t="s">
        <v>13217</v>
      </c>
      <c r="H52" s="209" t="s">
        <v>13808</v>
      </c>
      <c r="I52" s="209" t="s">
        <v>6165</v>
      </c>
      <c r="J52" s="231" t="str">
        <f t="shared" si="0"/>
        <v>GoldCGR Metalloys Pvt Ltd.</v>
      </c>
      <c r="K52" s="231" t="str">
        <f t="shared" si="1"/>
        <v>GoldCGR Metalloys Pvt Ltd.</v>
      </c>
    </row>
    <row r="53" spans="1:11" hidden="1">
      <c r="A53" s="209" t="s">
        <v>1119</v>
      </c>
      <c r="B53" s="209" t="s">
        <v>15765</v>
      </c>
      <c r="C53" s="209" t="s">
        <v>15766</v>
      </c>
      <c r="D53" s="209" t="s">
        <v>870</v>
      </c>
      <c r="E53" s="209" t="s">
        <v>15767</v>
      </c>
      <c r="F53" s="283" t="s">
        <v>13217</v>
      </c>
      <c r="H53" s="209" t="s">
        <v>15775</v>
      </c>
      <c r="I53" t="s">
        <v>9109</v>
      </c>
      <c r="J53" s="231" t="str">
        <f t="shared" si="0"/>
        <v>GoldChala One Plant</v>
      </c>
      <c r="K53" s="231" t="str">
        <f t="shared" si="1"/>
        <v>GoldChala One Plant</v>
      </c>
    </row>
    <row r="54" spans="1:11" hidden="1">
      <c r="A54" s="209" t="s">
        <v>1119</v>
      </c>
      <c r="B54" s="209" t="s">
        <v>15768</v>
      </c>
      <c r="C54" s="209" t="s">
        <v>15766</v>
      </c>
      <c r="D54" s="209" t="s">
        <v>870</v>
      </c>
      <c r="E54" s="209" t="s">
        <v>15767</v>
      </c>
      <c r="F54" s="283" t="s">
        <v>13217</v>
      </c>
      <c r="H54" s="209" t="s">
        <v>15775</v>
      </c>
      <c r="I54" t="s">
        <v>9109</v>
      </c>
      <c r="J54" s="231" t="str">
        <f t="shared" si="0"/>
        <v>GoldChala One S.A.C.</v>
      </c>
      <c r="K54" s="231" t="str">
        <f t="shared" si="1"/>
        <v>GoldChala One S.A.C.</v>
      </c>
    </row>
    <row r="55" spans="1:11" hidden="1">
      <c r="A55" s="209" t="s">
        <v>1119</v>
      </c>
      <c r="B55" s="209" t="s">
        <v>1561</v>
      </c>
      <c r="C55" s="209" t="s">
        <v>2126</v>
      </c>
      <c r="D55" s="209" t="s">
        <v>1090</v>
      </c>
      <c r="E55" s="209" t="s">
        <v>738</v>
      </c>
      <c r="F55" s="283" t="s">
        <v>13217</v>
      </c>
      <c r="H55" s="209" t="s">
        <v>1560</v>
      </c>
      <c r="I55" s="209" t="s">
        <v>13605</v>
      </c>
      <c r="J55" s="231" t="str">
        <f t="shared" si="0"/>
        <v>GoldCHALCO Yunnan Copper Co. Ltd.</v>
      </c>
      <c r="K55" s="231" t="str">
        <f t="shared" si="1"/>
        <v>GoldCHALCO Yunnan Copper Co. Ltd.</v>
      </c>
    </row>
    <row r="56" spans="1:11" hidden="1">
      <c r="A56" s="209" t="s">
        <v>1119</v>
      </c>
      <c r="B56" s="209" t="s">
        <v>15019</v>
      </c>
      <c r="C56" s="209" t="s">
        <v>13761</v>
      </c>
      <c r="D56" s="209" t="s">
        <v>1096</v>
      </c>
      <c r="E56" s="209" t="s">
        <v>13762</v>
      </c>
      <c r="F56" s="283" t="s">
        <v>13217</v>
      </c>
      <c r="H56" s="209" t="s">
        <v>13808</v>
      </c>
      <c r="I56" s="209" t="s">
        <v>6165</v>
      </c>
      <c r="J56" s="231" t="str">
        <f t="shared" si="0"/>
        <v>GoldChemmanur Gold Refinery</v>
      </c>
      <c r="K56" s="231" t="str">
        <f t="shared" si="1"/>
        <v>GoldChemmanur Gold Refinery</v>
      </c>
    </row>
    <row r="57" spans="1:11" hidden="1">
      <c r="A57" s="209" t="s">
        <v>1119</v>
      </c>
      <c r="B57" s="209" t="s">
        <v>51</v>
      </c>
      <c r="C57" s="209" t="s">
        <v>51</v>
      </c>
      <c r="D57" s="209" t="s">
        <v>1097</v>
      </c>
      <c r="E57" s="209" t="s">
        <v>662</v>
      </c>
      <c r="F57" s="283" t="s">
        <v>13217</v>
      </c>
      <c r="H57" s="209" t="s">
        <v>1562</v>
      </c>
      <c r="I57" s="209" t="s">
        <v>6448</v>
      </c>
      <c r="J57" s="231" t="str">
        <f t="shared" si="0"/>
        <v>GoldChimet S.p.A.</v>
      </c>
      <c r="K57" s="231" t="str">
        <f t="shared" si="1"/>
        <v>GoldChimet S.p.A.</v>
      </c>
    </row>
    <row r="58" spans="1:11" hidden="1">
      <c r="A58" s="209" t="s">
        <v>1119</v>
      </c>
      <c r="B58" s="209" t="s">
        <v>13812</v>
      </c>
      <c r="C58" s="209" t="s">
        <v>1313</v>
      </c>
      <c r="D58" s="209" t="s">
        <v>1090</v>
      </c>
      <c r="E58" s="209" t="s">
        <v>739</v>
      </c>
      <c r="F58" s="283" t="s">
        <v>13217</v>
      </c>
      <c r="H58" s="209" t="s">
        <v>1678</v>
      </c>
      <c r="I58" s="209" t="s">
        <v>13598</v>
      </c>
      <c r="J58" s="231" t="str">
        <f t="shared" si="0"/>
        <v>GoldChina Henan Zhongyuan Gold Smelter</v>
      </c>
      <c r="K58" s="231" t="str">
        <f t="shared" si="1"/>
        <v>GoldChina Henan Zhongyuan Gold Smelter</v>
      </c>
    </row>
    <row r="59" spans="1:11" hidden="1">
      <c r="A59" s="209" t="s">
        <v>1119</v>
      </c>
      <c r="B59" s="209" t="s">
        <v>20</v>
      </c>
      <c r="C59" s="209" t="s">
        <v>15020</v>
      </c>
      <c r="D59" s="209" t="s">
        <v>1090</v>
      </c>
      <c r="E59" s="209" t="s">
        <v>728</v>
      </c>
      <c r="F59" s="283" t="s">
        <v>13217</v>
      </c>
      <c r="H59" s="209" t="s">
        <v>1647</v>
      </c>
      <c r="I59" s="209" t="s">
        <v>13597</v>
      </c>
      <c r="J59" s="231" t="str">
        <f t="shared" si="0"/>
        <v>GoldChina's Shandong Gold Mining Co., Ltd</v>
      </c>
      <c r="K59" s="231" t="str">
        <f t="shared" si="1"/>
        <v>GoldChina's Shandong Gold Mining Co., Ltd</v>
      </c>
    </row>
    <row r="60" spans="1:11" hidden="1">
      <c r="A60" s="209" t="s">
        <v>1119</v>
      </c>
      <c r="B60" s="209" t="s">
        <v>535</v>
      </c>
      <c r="C60" s="209" t="s">
        <v>535</v>
      </c>
      <c r="D60" s="209" t="s">
        <v>1098</v>
      </c>
      <c r="E60" s="209" t="s">
        <v>663</v>
      </c>
      <c r="F60" s="283" t="s">
        <v>13217</v>
      </c>
      <c r="H60" s="209" t="s">
        <v>1563</v>
      </c>
      <c r="I60" s="209" t="s">
        <v>1534</v>
      </c>
      <c r="J60" s="231" t="str">
        <f t="shared" si="0"/>
        <v>GoldChugai Mining</v>
      </c>
      <c r="K60" s="231" t="str">
        <f t="shared" si="1"/>
        <v>GoldChugai Mining</v>
      </c>
    </row>
    <row r="61" spans="1:11" hidden="1">
      <c r="A61" s="209" t="s">
        <v>1119</v>
      </c>
      <c r="B61" s="209" t="s">
        <v>15487</v>
      </c>
      <c r="C61" s="209" t="s">
        <v>15487</v>
      </c>
      <c r="D61" s="209" t="s">
        <v>1086</v>
      </c>
      <c r="E61" s="209" t="s">
        <v>15488</v>
      </c>
      <c r="F61" s="283" t="s">
        <v>13217</v>
      </c>
      <c r="H61" s="209" t="s">
        <v>15528</v>
      </c>
      <c r="I61" s="209" t="s">
        <v>1713</v>
      </c>
      <c r="J61" s="231" t="str">
        <f t="shared" si="0"/>
        <v>GoldCoimpa Industrial LTDA</v>
      </c>
      <c r="K61" s="231" t="str">
        <f t="shared" si="1"/>
        <v>GoldCoimpa Industrial LTDA</v>
      </c>
    </row>
    <row r="62" spans="1:11" hidden="1">
      <c r="A62" s="209" t="s">
        <v>1119</v>
      </c>
      <c r="B62" s="209" t="s">
        <v>664</v>
      </c>
      <c r="C62" s="209" t="s">
        <v>664</v>
      </c>
      <c r="D62" s="209" t="s">
        <v>1090</v>
      </c>
      <c r="E62" s="209" t="s">
        <v>665</v>
      </c>
      <c r="F62" s="283" t="s">
        <v>13217</v>
      </c>
      <c r="H62" s="209" t="s">
        <v>1565</v>
      </c>
      <c r="I62" s="209" t="s">
        <v>13599</v>
      </c>
      <c r="J62" s="231" t="str">
        <f t="shared" si="0"/>
        <v>GoldDaye Non-Ferrous Metals Mining Ltd.</v>
      </c>
      <c r="K62" s="231" t="str">
        <f t="shared" si="1"/>
        <v>GoldDaye Non-Ferrous Metals Mining Ltd.</v>
      </c>
    </row>
    <row r="63" spans="1:11" hidden="1">
      <c r="A63" s="209" t="s">
        <v>1119</v>
      </c>
      <c r="B63" s="209" t="s">
        <v>2477</v>
      </c>
      <c r="C63" s="209" t="s">
        <v>2419</v>
      </c>
      <c r="D63" s="209" t="s">
        <v>1091</v>
      </c>
      <c r="E63" s="209" t="s">
        <v>2420</v>
      </c>
      <c r="F63" s="283" t="s">
        <v>13217</v>
      </c>
      <c r="H63" s="209" t="s">
        <v>1535</v>
      </c>
      <c r="I63" s="209" t="s">
        <v>1536</v>
      </c>
      <c r="J63" s="231" t="str">
        <f t="shared" si="0"/>
        <v>GoldDEGUSSA</v>
      </c>
      <c r="K63" s="231" t="str">
        <f t="shared" si="1"/>
        <v>GoldDEGUSSA</v>
      </c>
    </row>
    <row r="64" spans="1:11" hidden="1">
      <c r="A64" s="209" t="s">
        <v>1119</v>
      </c>
      <c r="B64" s="209" t="s">
        <v>2419</v>
      </c>
      <c r="C64" s="209" t="s">
        <v>2419</v>
      </c>
      <c r="D64" s="209" t="s">
        <v>1091</v>
      </c>
      <c r="E64" s="209" t="s">
        <v>2420</v>
      </c>
      <c r="F64" s="283" t="s">
        <v>13217</v>
      </c>
      <c r="H64" s="209" t="s">
        <v>1535</v>
      </c>
      <c r="I64" s="209" t="s">
        <v>1536</v>
      </c>
      <c r="J64" s="231" t="str">
        <f t="shared" si="0"/>
        <v>GoldDegussa Sonne / Mond Goldhandel GmbH</v>
      </c>
      <c r="K64" s="231" t="str">
        <f t="shared" si="1"/>
        <v>GoldDegussa Sonne / Mond Goldhandel GmbH</v>
      </c>
    </row>
    <row r="65" spans="1:11" hidden="1">
      <c r="A65" s="209" t="s">
        <v>1119</v>
      </c>
      <c r="B65" s="209" t="s">
        <v>13763</v>
      </c>
      <c r="C65" s="209" t="s">
        <v>13763</v>
      </c>
      <c r="D65" s="209" t="s">
        <v>1082</v>
      </c>
      <c r="E65" s="209" t="s">
        <v>13764</v>
      </c>
      <c r="F65" s="283" t="s">
        <v>13217</v>
      </c>
      <c r="H65" s="209" t="s">
        <v>13799</v>
      </c>
      <c r="I65" s="209" t="s">
        <v>2551</v>
      </c>
      <c r="J65" s="231" t="str">
        <f t="shared" si="0"/>
        <v>GoldDijllah Gold Refinery FZC</v>
      </c>
      <c r="K65" s="231" t="str">
        <f t="shared" si="1"/>
        <v>GoldDijllah Gold Refinery FZC</v>
      </c>
    </row>
    <row r="66" spans="1:11" hidden="1">
      <c r="A66" s="209" t="s">
        <v>1119</v>
      </c>
      <c r="B66" s="209" t="s">
        <v>607</v>
      </c>
      <c r="C66" s="209" t="s">
        <v>2239</v>
      </c>
      <c r="D66" s="209" t="s">
        <v>1101</v>
      </c>
      <c r="E66" s="209" t="s">
        <v>666</v>
      </c>
      <c r="F66" s="283" t="s">
        <v>13217</v>
      </c>
      <c r="H66" s="209" t="s">
        <v>1566</v>
      </c>
      <c r="I66" s="209" t="s">
        <v>12849</v>
      </c>
      <c r="J66" s="231" t="str">
        <f t="shared" si="0"/>
        <v>GoldDo Sung Corporation</v>
      </c>
      <c r="K66" s="231" t="str">
        <f t="shared" si="1"/>
        <v>GoldDo Sung Corporation</v>
      </c>
    </row>
    <row r="67" spans="1:11" hidden="1">
      <c r="A67" s="209" t="s">
        <v>1119</v>
      </c>
      <c r="B67" s="209" t="s">
        <v>15411</v>
      </c>
      <c r="C67" s="209" t="s">
        <v>15411</v>
      </c>
      <c r="D67" s="209" t="s">
        <v>1090</v>
      </c>
      <c r="E67" s="209" t="s">
        <v>15412</v>
      </c>
      <c r="F67" s="283" t="s">
        <v>13217</v>
      </c>
      <c r="H67" s="209" t="s">
        <v>15413</v>
      </c>
      <c r="I67" s="209" t="s">
        <v>13609</v>
      </c>
      <c r="J67" s="231" t="str">
        <f t="shared" si="0"/>
        <v>GoldDongwu Gold Group</v>
      </c>
      <c r="K67" s="231" t="str">
        <f t="shared" si="1"/>
        <v>GoldDongwu Gold Group</v>
      </c>
    </row>
    <row r="68" spans="1:11" hidden="1">
      <c r="A68" s="209" t="s">
        <v>1119</v>
      </c>
      <c r="B68" s="209" t="s">
        <v>36</v>
      </c>
      <c r="C68" s="209" t="s">
        <v>2239</v>
      </c>
      <c r="D68" s="209" t="s">
        <v>1101</v>
      </c>
      <c r="E68" s="209" t="s">
        <v>666</v>
      </c>
      <c r="F68" s="283" t="s">
        <v>13217</v>
      </c>
      <c r="H68" s="209" t="s">
        <v>1566</v>
      </c>
      <c r="I68" s="209" t="s">
        <v>12849</v>
      </c>
      <c r="J68" s="231" t="str">
        <f t="shared" si="0"/>
        <v>GoldDosung metal</v>
      </c>
      <c r="K68" s="231" t="str">
        <f t="shared" si="1"/>
        <v>GoldDosung metal</v>
      </c>
    </row>
    <row r="69" spans="1:11" hidden="1">
      <c r="A69" s="209" t="s">
        <v>1119</v>
      </c>
      <c r="B69" s="209" t="s">
        <v>896</v>
      </c>
      <c r="C69" s="209" t="s">
        <v>896</v>
      </c>
      <c r="D69" s="209" t="s">
        <v>1098</v>
      </c>
      <c r="E69" s="209" t="s">
        <v>667</v>
      </c>
      <c r="F69" s="283" t="s">
        <v>13217</v>
      </c>
      <c r="H69" s="209" t="s">
        <v>1567</v>
      </c>
      <c r="I69" s="209" t="s">
        <v>1568</v>
      </c>
      <c r="J69" s="231" t="str">
        <f t="shared" si="0"/>
        <v>GoldDowa</v>
      </c>
      <c r="K69" s="231" t="str">
        <f t="shared" si="1"/>
        <v>GoldDowa</v>
      </c>
    </row>
    <row r="70" spans="1:11" hidden="1">
      <c r="A70" s="209" t="s">
        <v>1119</v>
      </c>
      <c r="B70" s="209" t="s">
        <v>1569</v>
      </c>
      <c r="C70" s="209" t="s">
        <v>896</v>
      </c>
      <c r="D70" s="209" t="s">
        <v>1098</v>
      </c>
      <c r="E70" s="209" t="s">
        <v>667</v>
      </c>
      <c r="F70" s="283" t="s">
        <v>13217</v>
      </c>
      <c r="H70" s="209" t="s">
        <v>1567</v>
      </c>
      <c r="I70" s="209" t="s">
        <v>1568</v>
      </c>
      <c r="J70" s="231" t="str">
        <f t="shared" si="0"/>
        <v>GoldDowa Kogyo k.k.</v>
      </c>
      <c r="K70" s="231" t="str">
        <f t="shared" si="1"/>
        <v>GoldDowa Kogyo k.k.</v>
      </c>
    </row>
    <row r="71" spans="1:11" hidden="1">
      <c r="A71" s="209" t="s">
        <v>1119</v>
      </c>
      <c r="B71" s="209" t="s">
        <v>1570</v>
      </c>
      <c r="C71" s="209" t="s">
        <v>896</v>
      </c>
      <c r="D71" s="209" t="s">
        <v>1098</v>
      </c>
      <c r="E71" s="209" t="s">
        <v>667</v>
      </c>
      <c r="F71" s="283" t="s">
        <v>13217</v>
      </c>
      <c r="H71" s="209" t="s">
        <v>1567</v>
      </c>
      <c r="I71" s="209" t="s">
        <v>1568</v>
      </c>
      <c r="J71" s="231" t="str">
        <f t="shared" ref="J71:J134" si="2">A71&amp;B71</f>
        <v>GoldDowa Metalmine Co. Ltd</v>
      </c>
      <c r="K71" s="231" t="str">
        <f t="shared" ref="K71:K134" si="3">A71&amp;B71</f>
        <v>GoldDowa Metalmine Co. Ltd</v>
      </c>
    </row>
    <row r="72" spans="1:11" hidden="1">
      <c r="A72" s="209" t="s">
        <v>1119</v>
      </c>
      <c r="B72" s="209" t="s">
        <v>1571</v>
      </c>
      <c r="C72" s="209" t="s">
        <v>896</v>
      </c>
      <c r="D72" s="209" t="s">
        <v>1098</v>
      </c>
      <c r="E72" s="209" t="s">
        <v>667</v>
      </c>
      <c r="F72" s="283" t="s">
        <v>13217</v>
      </c>
      <c r="H72" s="209" t="s">
        <v>1567</v>
      </c>
      <c r="I72" s="209" t="s">
        <v>1568</v>
      </c>
      <c r="J72" s="231" t="str">
        <f t="shared" si="2"/>
        <v>GoldDowa Metals &amp; Mining Co. Ltd</v>
      </c>
      <c r="K72" s="231" t="str">
        <f t="shared" si="3"/>
        <v>GoldDowa Metals &amp; Mining Co. Ltd</v>
      </c>
    </row>
    <row r="73" spans="1:11" hidden="1">
      <c r="A73" s="209" t="s">
        <v>1119</v>
      </c>
      <c r="B73" s="209" t="s">
        <v>2239</v>
      </c>
      <c r="C73" s="209" t="s">
        <v>2239</v>
      </c>
      <c r="D73" s="209" t="s">
        <v>1101</v>
      </c>
      <c r="E73" s="209" t="s">
        <v>666</v>
      </c>
      <c r="F73" s="283" t="s">
        <v>13217</v>
      </c>
      <c r="H73" s="209" t="s">
        <v>1566</v>
      </c>
      <c r="I73" s="209" t="s">
        <v>12849</v>
      </c>
      <c r="J73" s="231" t="str">
        <f t="shared" si="2"/>
        <v>GoldDSC (Do Sung Corporation)</v>
      </c>
      <c r="K73" s="231" t="str">
        <f t="shared" si="3"/>
        <v>GoldDSC (Do Sung Corporation)</v>
      </c>
    </row>
    <row r="74" spans="1:11" hidden="1">
      <c r="A74" s="209" t="s">
        <v>1119</v>
      </c>
      <c r="B74" s="209" t="s">
        <v>13813</v>
      </c>
      <c r="C74" s="209" t="s">
        <v>13813</v>
      </c>
      <c r="D74" s="209" t="s">
        <v>1098</v>
      </c>
      <c r="E74" s="209" t="s">
        <v>393</v>
      </c>
      <c r="F74" s="283" t="s">
        <v>13217</v>
      </c>
      <c r="H74" s="209" t="s">
        <v>1572</v>
      </c>
      <c r="I74" s="209" t="s">
        <v>1573</v>
      </c>
      <c r="J74" s="231" t="str">
        <f t="shared" si="2"/>
        <v>GoldEco-System Recycling Co., Ltd. East Plant</v>
      </c>
      <c r="K74" s="231" t="str">
        <f t="shared" si="3"/>
        <v>GoldEco-System Recycling Co., Ltd. East Plant</v>
      </c>
    </row>
    <row r="75" spans="1:11" hidden="1">
      <c r="A75" s="209" t="s">
        <v>1119</v>
      </c>
      <c r="B75" s="209" t="s">
        <v>13814</v>
      </c>
      <c r="C75" s="209" t="s">
        <v>13814</v>
      </c>
      <c r="D75" s="209" t="s">
        <v>1098</v>
      </c>
      <c r="E75" s="209" t="s">
        <v>13834</v>
      </c>
      <c r="F75" s="283" t="s">
        <v>13217</v>
      </c>
      <c r="H75" s="209" t="s">
        <v>13848</v>
      </c>
      <c r="I75" s="209" t="s">
        <v>1568</v>
      </c>
      <c r="J75" s="231" t="str">
        <f t="shared" si="2"/>
        <v>GoldEco-System Recycling Co., Ltd. North Plant</v>
      </c>
      <c r="K75" s="231" t="str">
        <f t="shared" si="3"/>
        <v>GoldEco-System Recycling Co., Ltd. North Plant</v>
      </c>
    </row>
    <row r="76" spans="1:11" hidden="1">
      <c r="A76" s="209" t="s">
        <v>1119</v>
      </c>
      <c r="B76" s="209" t="s">
        <v>13815</v>
      </c>
      <c r="C76" s="209" t="s">
        <v>13815</v>
      </c>
      <c r="D76" s="209" t="s">
        <v>1098</v>
      </c>
      <c r="E76" s="209" t="s">
        <v>13835</v>
      </c>
      <c r="F76" s="283" t="s">
        <v>13217</v>
      </c>
      <c r="H76" s="209" t="s">
        <v>6665</v>
      </c>
      <c r="I76" s="209" t="s">
        <v>6665</v>
      </c>
      <c r="J76" s="231" t="str">
        <f t="shared" si="2"/>
        <v>GoldEco-System Recycling Co., Ltd. West Plant</v>
      </c>
      <c r="K76" s="231" t="str">
        <f t="shared" si="3"/>
        <v>GoldEco-System Recycling Co., Ltd. West Plant</v>
      </c>
    </row>
    <row r="77" spans="1:11" hidden="1">
      <c r="A77" s="209" t="s">
        <v>1119</v>
      </c>
      <c r="B77" s="209" t="s">
        <v>13816</v>
      </c>
      <c r="C77" s="209" t="s">
        <v>899</v>
      </c>
      <c r="D77" s="209" t="s">
        <v>873</v>
      </c>
      <c r="E77" s="209" t="s">
        <v>684</v>
      </c>
      <c r="F77" s="283" t="s">
        <v>13217</v>
      </c>
      <c r="H77" s="209" t="s">
        <v>1596</v>
      </c>
      <c r="I77" s="209" t="s">
        <v>9921</v>
      </c>
      <c r="J77" s="231" t="str">
        <f t="shared" si="2"/>
        <v>GoldEkaterinburg</v>
      </c>
      <c r="K77" s="231" t="str">
        <f t="shared" si="3"/>
        <v>GoldEkaterinburg</v>
      </c>
    </row>
    <row r="78" spans="1:11" hidden="1">
      <c r="A78" s="209" t="s">
        <v>1119</v>
      </c>
      <c r="B78" s="209" t="s">
        <v>15769</v>
      </c>
      <c r="C78" s="209" t="s">
        <v>15769</v>
      </c>
      <c r="D78" s="209" t="s">
        <v>2414</v>
      </c>
      <c r="E78" s="209" t="s">
        <v>15770</v>
      </c>
      <c r="F78" s="283" t="s">
        <v>13217</v>
      </c>
      <c r="H78" s="209" t="s">
        <v>15771</v>
      </c>
      <c r="I78" s="209" t="s">
        <v>11472</v>
      </c>
      <c r="J78" s="231" t="str">
        <f t="shared" si="2"/>
        <v>GoldElite Industech Co., Ltd.</v>
      </c>
      <c r="K78" s="231" t="str">
        <f t="shared" si="3"/>
        <v>GoldElite Industech Co., Ltd.</v>
      </c>
    </row>
    <row r="79" spans="1:11" hidden="1">
      <c r="A79" s="209" t="s">
        <v>1119</v>
      </c>
      <c r="B79" s="209" t="s">
        <v>15772</v>
      </c>
      <c r="C79" s="209" t="s">
        <v>15773</v>
      </c>
      <c r="D79" s="209" t="s">
        <v>870</v>
      </c>
      <c r="E79" s="209" t="s">
        <v>15774</v>
      </c>
      <c r="F79" s="283" t="s">
        <v>13217</v>
      </c>
      <c r="H79" s="209" t="s">
        <v>15775</v>
      </c>
      <c r="I79" t="s">
        <v>9109</v>
      </c>
      <c r="J79" s="231" t="str">
        <f t="shared" si="2"/>
        <v>GoldEMC Green Group S.A.</v>
      </c>
      <c r="K79" s="231" t="str">
        <f t="shared" si="3"/>
        <v>GoldEMC Green Group S.A.</v>
      </c>
    </row>
    <row r="80" spans="1:11" hidden="1">
      <c r="A80" s="209" t="s">
        <v>1119</v>
      </c>
      <c r="B80" s="209" t="s">
        <v>15021</v>
      </c>
      <c r="C80" s="209" t="s">
        <v>15021</v>
      </c>
      <c r="D80" s="209" t="s">
        <v>1096</v>
      </c>
      <c r="E80" s="209" t="s">
        <v>15022</v>
      </c>
      <c r="F80" s="283" t="s">
        <v>13217</v>
      </c>
      <c r="H80" s="209" t="s">
        <v>15100</v>
      </c>
      <c r="I80" s="209" t="s">
        <v>15552</v>
      </c>
      <c r="J80" s="231" t="str">
        <f t="shared" si="2"/>
        <v>GoldEmerald Jewel Industry India Limited (Unit 1)</v>
      </c>
      <c r="K80" s="231" t="str">
        <f t="shared" si="3"/>
        <v>GoldEmerald Jewel Industry India Limited (Unit 1)</v>
      </c>
    </row>
    <row r="81" spans="1:11" hidden="1">
      <c r="A81" s="209" t="s">
        <v>1119</v>
      </c>
      <c r="B81" s="209" t="s">
        <v>15023</v>
      </c>
      <c r="C81" s="209" t="s">
        <v>15023</v>
      </c>
      <c r="D81" s="209" t="s">
        <v>1096</v>
      </c>
      <c r="E81" s="209" t="s">
        <v>15024</v>
      </c>
      <c r="F81" s="283" t="s">
        <v>13217</v>
      </c>
      <c r="H81" s="209" t="s">
        <v>15100</v>
      </c>
      <c r="I81" s="209" t="s">
        <v>15552</v>
      </c>
      <c r="J81" s="231" t="str">
        <f t="shared" si="2"/>
        <v>GoldEmerald Jewel Industry India Limited (Unit 2)</v>
      </c>
      <c r="K81" s="231" t="str">
        <f t="shared" si="3"/>
        <v>GoldEmerald Jewel Industry India Limited (Unit 2)</v>
      </c>
    </row>
    <row r="82" spans="1:11" hidden="1">
      <c r="A82" s="209" t="s">
        <v>1119</v>
      </c>
      <c r="B82" s="209" t="s">
        <v>15025</v>
      </c>
      <c r="C82" s="209" t="s">
        <v>15025</v>
      </c>
      <c r="D82" s="209" t="s">
        <v>1096</v>
      </c>
      <c r="E82" s="209" t="s">
        <v>15026</v>
      </c>
      <c r="F82" s="283" t="s">
        <v>13217</v>
      </c>
      <c r="H82" s="209" t="s">
        <v>15100</v>
      </c>
      <c r="I82" s="209" t="s">
        <v>15552</v>
      </c>
      <c r="J82" s="231" t="str">
        <f t="shared" si="2"/>
        <v>GoldEmerald Jewel Industry India Limited (Unit 3)</v>
      </c>
      <c r="K82" s="231" t="str">
        <f t="shared" si="3"/>
        <v>GoldEmerald Jewel Industry India Limited (Unit 3)</v>
      </c>
    </row>
    <row r="83" spans="1:11" hidden="1">
      <c r="A83" s="209" t="s">
        <v>1119</v>
      </c>
      <c r="B83" s="209" t="s">
        <v>15027</v>
      </c>
      <c r="C83" s="209" t="s">
        <v>15027</v>
      </c>
      <c r="D83" s="209" t="s">
        <v>1096</v>
      </c>
      <c r="E83" s="209" t="s">
        <v>15028</v>
      </c>
      <c r="F83" s="283" t="s">
        <v>13217</v>
      </c>
      <c r="H83" s="209" t="s">
        <v>15100</v>
      </c>
      <c r="I83" s="209" t="s">
        <v>15552</v>
      </c>
      <c r="J83" s="231" t="str">
        <f t="shared" si="2"/>
        <v>GoldEmerald Jewel Industry India Limited (Unit 4)</v>
      </c>
      <c r="K83" s="231" t="str">
        <f t="shared" si="3"/>
        <v>GoldEmerald Jewel Industry India Limited (Unit 4)</v>
      </c>
    </row>
    <row r="84" spans="1:11" hidden="1">
      <c r="A84" s="209" t="s">
        <v>1119</v>
      </c>
      <c r="B84" s="209" t="s">
        <v>1695</v>
      </c>
      <c r="C84" s="209" t="s">
        <v>1695</v>
      </c>
      <c r="D84" s="209" t="s">
        <v>1082</v>
      </c>
      <c r="E84" s="209" t="s">
        <v>1696</v>
      </c>
      <c r="F84" s="283" t="s">
        <v>13217</v>
      </c>
      <c r="H84" s="209" t="s">
        <v>1694</v>
      </c>
      <c r="I84" s="209" t="s">
        <v>2555</v>
      </c>
      <c r="J84" s="231" t="str">
        <f t="shared" si="2"/>
        <v>GoldEmirates Gold DMCC</v>
      </c>
      <c r="K84" s="231" t="str">
        <f t="shared" si="3"/>
        <v>GoldEmirates Gold DMCC</v>
      </c>
    </row>
    <row r="85" spans="1:11" hidden="1">
      <c r="A85" s="209" t="s">
        <v>1119</v>
      </c>
      <c r="B85" s="209" t="s">
        <v>2478</v>
      </c>
      <c r="C85" s="209" t="s">
        <v>901</v>
      </c>
      <c r="D85" s="209" t="s">
        <v>873</v>
      </c>
      <c r="E85" s="209" t="s">
        <v>706</v>
      </c>
      <c r="F85" s="283" t="s">
        <v>13217</v>
      </c>
      <c r="H85" s="209" t="s">
        <v>1622</v>
      </c>
      <c r="I85" s="209" t="s">
        <v>9870</v>
      </c>
      <c r="J85" s="231" t="str">
        <f t="shared" si="2"/>
        <v>GoldFederal State Unitary Enterprise Moscow Special Processing Plant (FSUE MZSS)</v>
      </c>
      <c r="K85" s="231" t="str">
        <f t="shared" si="3"/>
        <v>GoldFederal State Unitary Enterprise Moscow Special Processing Plant (FSUE MZSS)</v>
      </c>
    </row>
    <row r="86" spans="1:11" hidden="1">
      <c r="A86" s="209" t="s">
        <v>1119</v>
      </c>
      <c r="B86" s="209" t="s">
        <v>1374</v>
      </c>
      <c r="C86" s="209" t="s">
        <v>1374</v>
      </c>
      <c r="D86" s="209" t="s">
        <v>885</v>
      </c>
      <c r="E86" s="209" t="s">
        <v>1375</v>
      </c>
      <c r="F86" s="283" t="s">
        <v>13217</v>
      </c>
      <c r="H86" s="209" t="s">
        <v>1688</v>
      </c>
      <c r="I86" s="209" t="s">
        <v>1689</v>
      </c>
      <c r="J86" s="231" t="str">
        <f t="shared" si="2"/>
        <v>GoldFidelity Printers and Refiners Ltd.</v>
      </c>
      <c r="K86" s="231" t="str">
        <f t="shared" si="3"/>
        <v>GoldFidelity Printers and Refiners Ltd.</v>
      </c>
    </row>
    <row r="87" spans="1:11" hidden="1">
      <c r="A87" s="209" t="s">
        <v>1119</v>
      </c>
      <c r="B87" s="209" t="s">
        <v>897</v>
      </c>
      <c r="C87" s="209" t="s">
        <v>15029</v>
      </c>
      <c r="D87" s="209" t="s">
        <v>873</v>
      </c>
      <c r="E87" s="209" t="s">
        <v>668</v>
      </c>
      <c r="F87" s="283" t="s">
        <v>13217</v>
      </c>
      <c r="H87" s="209" t="s">
        <v>1574</v>
      </c>
      <c r="I87" s="209" t="s">
        <v>9983</v>
      </c>
      <c r="J87" s="231" t="str">
        <f t="shared" si="2"/>
        <v>GoldFSE Novosibirsk Refinery</v>
      </c>
      <c r="K87" s="231" t="str">
        <f t="shared" si="3"/>
        <v>GoldFSE Novosibirsk Refinery</v>
      </c>
    </row>
    <row r="88" spans="1:11" hidden="1">
      <c r="A88" s="209" t="s">
        <v>1119</v>
      </c>
      <c r="B88" s="209" t="s">
        <v>13765</v>
      </c>
      <c r="C88" s="209" t="s">
        <v>13765</v>
      </c>
      <c r="D88" s="209" t="s">
        <v>1082</v>
      </c>
      <c r="E88" s="209" t="s">
        <v>13766</v>
      </c>
      <c r="F88" s="283" t="s">
        <v>13217</v>
      </c>
      <c r="H88" s="209" t="s">
        <v>13800</v>
      </c>
      <c r="I88" s="209" t="s">
        <v>2553</v>
      </c>
      <c r="J88" s="231" t="str">
        <f t="shared" si="2"/>
        <v>GoldFujairah Gold FZC</v>
      </c>
      <c r="K88" s="231" t="str">
        <f t="shared" si="3"/>
        <v>GoldFujairah Gold FZC</v>
      </c>
    </row>
    <row r="89" spans="1:11" hidden="1">
      <c r="A89" s="209" t="s">
        <v>1119</v>
      </c>
      <c r="B89" s="209" t="s">
        <v>15414</v>
      </c>
      <c r="C89" s="209" t="s">
        <v>13765</v>
      </c>
      <c r="D89" s="209" t="s">
        <v>1082</v>
      </c>
      <c r="E89" s="209" t="s">
        <v>13766</v>
      </c>
      <c r="F89" s="283" t="s">
        <v>13217</v>
      </c>
      <c r="H89" s="209" t="s">
        <v>13800</v>
      </c>
      <c r="I89" s="209" t="s">
        <v>2553</v>
      </c>
      <c r="J89" s="231" t="str">
        <f t="shared" si="2"/>
        <v>GoldFujhara Refinery</v>
      </c>
      <c r="K89" s="231" t="str">
        <f t="shared" si="3"/>
        <v>GoldFujhara Refinery</v>
      </c>
    </row>
    <row r="90" spans="1:11" hidden="1">
      <c r="A90" s="209" t="s">
        <v>1119</v>
      </c>
      <c r="B90" s="209" t="s">
        <v>21</v>
      </c>
      <c r="C90" s="209" t="s">
        <v>2479</v>
      </c>
      <c r="D90" s="209" t="s">
        <v>1090</v>
      </c>
      <c r="E90" s="209" t="s">
        <v>740</v>
      </c>
      <c r="F90" s="283" t="s">
        <v>13217</v>
      </c>
      <c r="H90" s="209" t="s">
        <v>1681</v>
      </c>
      <c r="I90" s="209" t="s">
        <v>13595</v>
      </c>
      <c r="J90" s="231" t="str">
        <f t="shared" si="2"/>
        <v>GoldFujian Zijin mining stock company gold smelter</v>
      </c>
      <c r="K90" s="231" t="str">
        <f t="shared" si="3"/>
        <v>GoldFujian Zijin mining stock company gold smelter</v>
      </c>
    </row>
    <row r="91" spans="1:11" hidden="1">
      <c r="A91" s="209" t="s">
        <v>1119</v>
      </c>
      <c r="B91" s="209" t="s">
        <v>15776</v>
      </c>
      <c r="C91" s="209" t="s">
        <v>15776</v>
      </c>
      <c r="D91" s="209" t="s">
        <v>13111</v>
      </c>
      <c r="E91" s="209" t="s">
        <v>15777</v>
      </c>
      <c r="F91" s="283" t="s">
        <v>13217</v>
      </c>
      <c r="H91" s="209" t="s">
        <v>15778</v>
      </c>
      <c r="I91" s="209" t="s">
        <v>11522</v>
      </c>
      <c r="J91" s="231" t="str">
        <f t="shared" si="2"/>
        <v>GoldGG Refinery Ltd.</v>
      </c>
      <c r="K91" s="231" t="str">
        <f t="shared" si="3"/>
        <v>GoldGG Refinery Ltd.</v>
      </c>
    </row>
    <row r="92" spans="1:11" hidden="1">
      <c r="A92" s="209" t="s">
        <v>1119</v>
      </c>
      <c r="B92" s="209" t="s">
        <v>15415</v>
      </c>
      <c r="C92" s="209" t="s">
        <v>15415</v>
      </c>
      <c r="D92" s="209" t="s">
        <v>1096</v>
      </c>
      <c r="E92" s="209" t="s">
        <v>2279</v>
      </c>
      <c r="F92" s="283" t="s">
        <v>13217</v>
      </c>
      <c r="H92" s="209" t="s">
        <v>2280</v>
      </c>
      <c r="I92" s="209" t="s">
        <v>15543</v>
      </c>
      <c r="J92" s="231" t="str">
        <f t="shared" si="2"/>
        <v>GoldGGC Gujrat Gold Centre Pvt. Ltd.</v>
      </c>
      <c r="K92" s="231" t="str">
        <f t="shared" si="3"/>
        <v>GoldGGC Gujrat Gold Centre Pvt. Ltd.</v>
      </c>
    </row>
    <row r="93" spans="1:11" hidden="1">
      <c r="A93" s="209" t="s">
        <v>1119</v>
      </c>
      <c r="B93" s="209" t="s">
        <v>15416</v>
      </c>
      <c r="C93" s="209" t="s">
        <v>15416</v>
      </c>
      <c r="D93" s="209" t="s">
        <v>12963</v>
      </c>
      <c r="E93" s="209" t="s">
        <v>15417</v>
      </c>
      <c r="F93" s="283" t="s">
        <v>13217</v>
      </c>
      <c r="H93" s="209" t="s">
        <v>15418</v>
      </c>
      <c r="I93" s="209" t="s">
        <v>3939</v>
      </c>
      <c r="J93" s="231" t="str">
        <f t="shared" si="2"/>
        <v>GoldGold by Gold Colombia</v>
      </c>
      <c r="K93" s="231" t="str">
        <f t="shared" si="3"/>
        <v>GoldGold by Gold Colombia</v>
      </c>
    </row>
    <row r="94" spans="1:11" hidden="1">
      <c r="A94" s="209" t="s">
        <v>1119</v>
      </c>
      <c r="B94" s="209" t="s">
        <v>13817</v>
      </c>
      <c r="C94" s="209" t="s">
        <v>13817</v>
      </c>
      <c r="D94" s="209" t="s">
        <v>12990</v>
      </c>
      <c r="E94" s="209" t="s">
        <v>13836</v>
      </c>
      <c r="F94" s="283" t="s">
        <v>13217</v>
      </c>
      <c r="H94" s="209" t="s">
        <v>14000</v>
      </c>
      <c r="I94" s="209" t="s">
        <v>5550</v>
      </c>
      <c r="J94" s="231" t="str">
        <f t="shared" si="2"/>
        <v>GoldGold Coast Refinery</v>
      </c>
      <c r="K94" s="231" t="str">
        <f t="shared" si="3"/>
        <v>GoldGold Coast Refinery</v>
      </c>
    </row>
    <row r="95" spans="1:11" hidden="1">
      <c r="A95" s="209" t="s">
        <v>1119</v>
      </c>
      <c r="B95" s="209" t="s">
        <v>22</v>
      </c>
      <c r="C95" s="209" t="s">
        <v>15020</v>
      </c>
      <c r="D95" s="209" t="s">
        <v>1090</v>
      </c>
      <c r="E95" s="209" t="s">
        <v>728</v>
      </c>
      <c r="F95" s="283" t="s">
        <v>13217</v>
      </c>
      <c r="H95" s="209" t="s">
        <v>1647</v>
      </c>
      <c r="I95" s="209" t="s">
        <v>13597</v>
      </c>
      <c r="J95" s="231" t="str">
        <f t="shared" si="2"/>
        <v>GoldGold Mining in Shandong (Laizhou) Limited Company</v>
      </c>
      <c r="K95" s="231" t="str">
        <f t="shared" si="3"/>
        <v>GoldGold Mining in Shandong (Laizhou) Limited Company</v>
      </c>
    </row>
    <row r="96" spans="1:11" hidden="1">
      <c r="A96" s="209" t="s">
        <v>1119</v>
      </c>
      <c r="B96" s="209" t="s">
        <v>2479</v>
      </c>
      <c r="C96" s="209" t="s">
        <v>2479</v>
      </c>
      <c r="D96" s="209" t="s">
        <v>1090</v>
      </c>
      <c r="E96" s="209" t="s">
        <v>740</v>
      </c>
      <c r="F96" s="283" t="s">
        <v>13217</v>
      </c>
      <c r="H96" s="209" t="s">
        <v>1681</v>
      </c>
      <c r="I96" s="209" t="s">
        <v>13595</v>
      </c>
      <c r="J96" s="231" t="str">
        <f t="shared" si="2"/>
        <v>GoldGold Refinery of Zijin Mining Group Co., Ltd.</v>
      </c>
      <c r="K96" s="231" t="str">
        <f t="shared" si="3"/>
        <v>GoldGold Refinery of Zijin Mining Group Co., Ltd.</v>
      </c>
    </row>
    <row r="97" spans="1:11" hidden="1">
      <c r="A97" s="209" t="s">
        <v>1119</v>
      </c>
      <c r="B97" s="209" t="s">
        <v>1659</v>
      </c>
      <c r="C97" s="209" t="s">
        <v>2200</v>
      </c>
      <c r="D97" s="209" t="s">
        <v>1090</v>
      </c>
      <c r="E97" s="209" t="s">
        <v>727</v>
      </c>
      <c r="F97" s="283" t="s">
        <v>13217</v>
      </c>
      <c r="H97" s="209" t="s">
        <v>1651</v>
      </c>
      <c r="I97" s="209" t="s">
        <v>13603</v>
      </c>
      <c r="J97" s="231" t="str">
        <f t="shared" si="2"/>
        <v>GoldGreat Wall Precious Metals Co,. LTD.</v>
      </c>
      <c r="K97" s="231" t="str">
        <f t="shared" si="3"/>
        <v>GoldGreat Wall Precious Metals Co,. LTD.</v>
      </c>
    </row>
    <row r="98" spans="1:11" hidden="1">
      <c r="A98" s="209" t="s">
        <v>1119</v>
      </c>
      <c r="B98" s="209" t="s">
        <v>2200</v>
      </c>
      <c r="C98" s="209" t="s">
        <v>2200</v>
      </c>
      <c r="D98" s="209" t="s">
        <v>1090</v>
      </c>
      <c r="E98" s="209" t="s">
        <v>727</v>
      </c>
      <c r="F98" s="283" t="s">
        <v>13217</v>
      </c>
      <c r="H98" s="209" t="s">
        <v>1651</v>
      </c>
      <c r="I98" s="209" t="s">
        <v>13603</v>
      </c>
      <c r="J98" s="231" t="str">
        <f t="shared" si="2"/>
        <v>GoldGreat Wall Precious Metals Co., Ltd. of CBPM</v>
      </c>
      <c r="K98" s="231" t="str">
        <f t="shared" si="3"/>
        <v>GoldGreat Wall Precious Metals Co., Ltd. of CBPM</v>
      </c>
    </row>
    <row r="99" spans="1:11" hidden="1">
      <c r="A99" s="209" t="s">
        <v>1119</v>
      </c>
      <c r="B99" s="209" t="s">
        <v>1684</v>
      </c>
      <c r="C99" s="209" t="s">
        <v>670</v>
      </c>
      <c r="D99" s="209" t="s">
        <v>1090</v>
      </c>
      <c r="E99" s="209" t="s">
        <v>671</v>
      </c>
      <c r="F99" s="283" t="s">
        <v>13217</v>
      </c>
      <c r="H99" s="209" t="s">
        <v>1683</v>
      </c>
      <c r="I99" s="209" t="s">
        <v>13601</v>
      </c>
      <c r="J99" s="231" t="str">
        <f t="shared" si="2"/>
        <v>GoldGuangdong Gaoyao Co</v>
      </c>
      <c r="K99" s="231" t="str">
        <f t="shared" si="3"/>
        <v>GoldGuangdong Gaoyao Co</v>
      </c>
    </row>
    <row r="100" spans="1:11" hidden="1">
      <c r="A100" s="209" t="s">
        <v>1119</v>
      </c>
      <c r="B100" s="209" t="s">
        <v>670</v>
      </c>
      <c r="C100" s="209" t="s">
        <v>670</v>
      </c>
      <c r="D100" s="209" t="s">
        <v>1090</v>
      </c>
      <c r="E100" s="209" t="s">
        <v>671</v>
      </c>
      <c r="F100" s="283" t="s">
        <v>13217</v>
      </c>
      <c r="H100" s="209" t="s">
        <v>1683</v>
      </c>
      <c r="I100" s="209" t="s">
        <v>13601</v>
      </c>
      <c r="J100" s="231" t="str">
        <f t="shared" si="2"/>
        <v>GoldGuangdong Jinding Gold Limited</v>
      </c>
      <c r="K100" s="231" t="str">
        <f t="shared" si="3"/>
        <v>GoldGuangdong Jinding Gold Limited</v>
      </c>
    </row>
    <row r="101" spans="1:11" hidden="1">
      <c r="A101" s="209" t="s">
        <v>1119</v>
      </c>
      <c r="B101" s="209" t="s">
        <v>2278</v>
      </c>
      <c r="C101" s="209" t="s">
        <v>15415</v>
      </c>
      <c r="D101" s="209" t="s">
        <v>1096</v>
      </c>
      <c r="E101" s="209" t="s">
        <v>2279</v>
      </c>
      <c r="F101" s="283" t="s">
        <v>13217</v>
      </c>
      <c r="H101" s="209" t="s">
        <v>2280</v>
      </c>
      <c r="I101" s="209" t="s">
        <v>15543</v>
      </c>
      <c r="J101" s="231" t="str">
        <f t="shared" si="2"/>
        <v>GoldGujarat Gold Centre</v>
      </c>
      <c r="K101" s="231" t="str">
        <f t="shared" si="3"/>
        <v>GoldGujarat Gold Centre</v>
      </c>
    </row>
    <row r="102" spans="1:11" hidden="1">
      <c r="A102" s="209" t="s">
        <v>1119</v>
      </c>
      <c r="B102" s="209" t="s">
        <v>1576</v>
      </c>
      <c r="C102" s="209" t="s">
        <v>1576</v>
      </c>
      <c r="D102" s="209" t="s">
        <v>1090</v>
      </c>
      <c r="E102" s="209" t="s">
        <v>1577</v>
      </c>
      <c r="F102" s="283" t="s">
        <v>13217</v>
      </c>
      <c r="H102" s="209" t="s">
        <v>1578</v>
      </c>
      <c r="I102" s="209" t="s">
        <v>13597</v>
      </c>
      <c r="J102" s="231" t="str">
        <f t="shared" si="2"/>
        <v>GoldGuoda Safina High-Tech Environmental Refinery Co., Ltd.</v>
      </c>
      <c r="K102" s="231" t="str">
        <f t="shared" si="3"/>
        <v>GoldGuoda Safina High-Tech Environmental Refinery Co., Ltd.</v>
      </c>
    </row>
    <row r="103" spans="1:11" hidden="1">
      <c r="A103" s="209" t="s">
        <v>1119</v>
      </c>
      <c r="B103" s="209" t="s">
        <v>390</v>
      </c>
      <c r="C103" s="209" t="s">
        <v>390</v>
      </c>
      <c r="D103" s="209" t="s">
        <v>1090</v>
      </c>
      <c r="E103" s="209" t="s">
        <v>391</v>
      </c>
      <c r="F103" s="283" t="s">
        <v>13217</v>
      </c>
      <c r="H103" s="209" t="s">
        <v>1580</v>
      </c>
      <c r="I103" s="209" t="s">
        <v>13593</v>
      </c>
      <c r="J103" s="231" t="str">
        <f t="shared" si="2"/>
        <v>GoldHangzhou Fuchunjiang Smelting Co., Ltd.</v>
      </c>
      <c r="K103" s="231" t="str">
        <f t="shared" si="3"/>
        <v>GoldHangzhou Fuchunjiang Smelting Co., Ltd.</v>
      </c>
    </row>
    <row r="104" spans="1:11" hidden="1">
      <c r="A104" s="209" t="s">
        <v>1119</v>
      </c>
      <c r="B104" s="209" t="s">
        <v>2480</v>
      </c>
      <c r="C104" s="209" t="s">
        <v>13818</v>
      </c>
      <c r="D104" s="209" t="s">
        <v>1101</v>
      </c>
      <c r="E104" s="209" t="s">
        <v>2481</v>
      </c>
      <c r="F104" s="283" t="s">
        <v>13217</v>
      </c>
      <c r="H104" s="209" t="s">
        <v>2482</v>
      </c>
      <c r="I104" s="209" t="s">
        <v>12844</v>
      </c>
      <c r="J104" s="231" t="str">
        <f t="shared" si="2"/>
        <v>GoldHeeSung Metal Ltd.</v>
      </c>
      <c r="K104" s="231" t="str">
        <f t="shared" si="3"/>
        <v>GoldHeeSung Metal Ltd.</v>
      </c>
    </row>
    <row r="105" spans="1:11" hidden="1">
      <c r="A105" s="209" t="s">
        <v>1119</v>
      </c>
      <c r="B105" s="209" t="s">
        <v>1029</v>
      </c>
      <c r="C105" s="209" t="s">
        <v>1029</v>
      </c>
      <c r="D105" s="209" t="s">
        <v>1091</v>
      </c>
      <c r="E105" s="209" t="s">
        <v>672</v>
      </c>
      <c r="F105" s="283" t="s">
        <v>13217</v>
      </c>
      <c r="H105" s="209" t="s">
        <v>1535</v>
      </c>
      <c r="I105" s="209" t="s">
        <v>1536</v>
      </c>
      <c r="J105" s="231" t="str">
        <f t="shared" si="2"/>
        <v>GoldHeimerle + Meule GmbH</v>
      </c>
      <c r="K105" s="231" t="str">
        <f t="shared" si="3"/>
        <v>GoldHeimerle + Meule GmbH</v>
      </c>
    </row>
    <row r="106" spans="1:11" hidden="1">
      <c r="A106" s="209" t="s">
        <v>1119</v>
      </c>
      <c r="B106" s="209" t="s">
        <v>13819</v>
      </c>
      <c r="C106" s="209" t="s">
        <v>1313</v>
      </c>
      <c r="D106" s="209" t="s">
        <v>1090</v>
      </c>
      <c r="E106" s="209" t="s">
        <v>739</v>
      </c>
      <c r="F106" s="283" t="s">
        <v>13217</v>
      </c>
      <c r="H106" s="209" t="s">
        <v>1678</v>
      </c>
      <c r="I106" s="209" t="s">
        <v>13598</v>
      </c>
      <c r="J106" s="231" t="str">
        <f t="shared" si="2"/>
        <v>GoldHenan Zhongyuan Gold Refinery Co., Ltd.</v>
      </c>
      <c r="K106" s="231" t="str">
        <f t="shared" si="3"/>
        <v>GoldHenan Zhongyuan Gold Refinery Co., Ltd.</v>
      </c>
    </row>
    <row r="107" spans="1:11" hidden="1">
      <c r="A107" s="209" t="s">
        <v>1119</v>
      </c>
      <c r="B107" s="209" t="s">
        <v>13820</v>
      </c>
      <c r="C107" s="209" t="s">
        <v>1313</v>
      </c>
      <c r="D107" s="209" t="s">
        <v>1090</v>
      </c>
      <c r="E107" s="209" t="s">
        <v>739</v>
      </c>
      <c r="F107" s="283" t="s">
        <v>13217</v>
      </c>
      <c r="H107" s="209" t="s">
        <v>1678</v>
      </c>
      <c r="I107" s="209" t="s">
        <v>13598</v>
      </c>
      <c r="J107" s="231" t="str">
        <f t="shared" si="2"/>
        <v>GoldHenan Zhongyuan Gold Smelter of Zhongjin Gold Co. Ltd.</v>
      </c>
      <c r="K107" s="231" t="str">
        <f t="shared" si="3"/>
        <v>GoldHenan Zhongyuan Gold Smelter of Zhongjin Gold Co. Ltd.</v>
      </c>
    </row>
    <row r="108" spans="1:11" hidden="1">
      <c r="A108" s="209" t="s">
        <v>1119</v>
      </c>
      <c r="B108" s="209" t="s">
        <v>13821</v>
      </c>
      <c r="C108" s="209" t="s">
        <v>1313</v>
      </c>
      <c r="D108" s="209" t="s">
        <v>1090</v>
      </c>
      <c r="E108" s="209" t="s">
        <v>739</v>
      </c>
      <c r="F108" s="283" t="s">
        <v>13217</v>
      </c>
      <c r="H108" s="209" t="s">
        <v>1678</v>
      </c>
      <c r="I108" s="209" t="s">
        <v>13598</v>
      </c>
      <c r="J108" s="231" t="str">
        <f t="shared" si="2"/>
        <v>GoldHenan Zhongyuan Gold Smelter of Zhongjin Gold Corporation Limited</v>
      </c>
      <c r="K108" s="231" t="str">
        <f t="shared" si="3"/>
        <v>GoldHenan Zhongyuan Gold Smelter of Zhongjin Gold Corporation Limited</v>
      </c>
    </row>
    <row r="109" spans="1:11" hidden="1">
      <c r="A109" s="209" t="s">
        <v>1119</v>
      </c>
      <c r="B109" s="209" t="s">
        <v>15030</v>
      </c>
      <c r="C109" s="209" t="s">
        <v>15030</v>
      </c>
      <c r="D109" s="209" t="s">
        <v>1091</v>
      </c>
      <c r="E109" s="209" t="s">
        <v>674</v>
      </c>
      <c r="F109" s="283" t="s">
        <v>13217</v>
      </c>
      <c r="H109" s="209" t="s">
        <v>1582</v>
      </c>
      <c r="I109" s="209" t="s">
        <v>4226</v>
      </c>
      <c r="J109" s="231" t="str">
        <f t="shared" si="2"/>
        <v>GoldHeraeus Germany GmbH Co. KG</v>
      </c>
      <c r="K109" s="231" t="str">
        <f t="shared" si="3"/>
        <v>GoldHeraeus Germany GmbH Co. KG</v>
      </c>
    </row>
    <row r="110" spans="1:11" hidden="1">
      <c r="A110" s="209" t="s">
        <v>1119</v>
      </c>
      <c r="B110" s="209" t="s">
        <v>52</v>
      </c>
      <c r="C110" s="209" t="s">
        <v>2483</v>
      </c>
      <c r="D110" s="209" t="s">
        <v>1090</v>
      </c>
      <c r="E110" s="209" t="s">
        <v>673</v>
      </c>
      <c r="F110" s="283" t="s">
        <v>13217</v>
      </c>
      <c r="H110" s="209" t="s">
        <v>1581</v>
      </c>
      <c r="I110" s="209" t="s">
        <v>15779</v>
      </c>
      <c r="J110" s="231" t="str">
        <f t="shared" si="2"/>
        <v>GoldHeraeus Ltd. Hong Kong</v>
      </c>
      <c r="K110" s="231" t="str">
        <f t="shared" si="3"/>
        <v>GoldHeraeus Ltd. Hong Kong</v>
      </c>
    </row>
    <row r="111" spans="1:11" hidden="1">
      <c r="A111" s="209" t="s">
        <v>1119</v>
      </c>
      <c r="B111" s="209" t="s">
        <v>2483</v>
      </c>
      <c r="C111" s="209" t="s">
        <v>2483</v>
      </c>
      <c r="D111" s="209" t="s">
        <v>1090</v>
      </c>
      <c r="E111" s="209" t="s">
        <v>673</v>
      </c>
      <c r="F111" s="283" t="s">
        <v>13217</v>
      </c>
      <c r="H111" s="209" t="s">
        <v>1581</v>
      </c>
      <c r="I111" s="209" t="s">
        <v>15779</v>
      </c>
      <c r="J111" s="231" t="str">
        <f t="shared" si="2"/>
        <v>GoldHeraeus Metals Hong Kong Ltd.</v>
      </c>
      <c r="K111" s="231" t="str">
        <f t="shared" si="3"/>
        <v>GoldHeraeus Metals Hong Kong Ltd.</v>
      </c>
    </row>
    <row r="112" spans="1:11" hidden="1">
      <c r="A112" s="209" t="s">
        <v>1119</v>
      </c>
      <c r="B112" s="209" t="s">
        <v>1215</v>
      </c>
      <c r="C112" s="209" t="s">
        <v>15030</v>
      </c>
      <c r="D112" s="209" t="s">
        <v>1091</v>
      </c>
      <c r="E112" s="209" t="s">
        <v>674</v>
      </c>
      <c r="F112" s="283" t="s">
        <v>13217</v>
      </c>
      <c r="H112" s="209" t="s">
        <v>1582</v>
      </c>
      <c r="I112" s="209" t="s">
        <v>4226</v>
      </c>
      <c r="J112" s="231" t="str">
        <f t="shared" si="2"/>
        <v>GoldHeraeus Precious Metals GmbH &amp; Co. KG</v>
      </c>
      <c r="K112" s="231" t="str">
        <f t="shared" si="3"/>
        <v>GoldHeraeus Precious Metals GmbH &amp; Co. KG</v>
      </c>
    </row>
    <row r="113" spans="1:11" hidden="1">
      <c r="A113" s="209" t="s">
        <v>1119</v>
      </c>
      <c r="B113" s="209" t="s">
        <v>2197</v>
      </c>
      <c r="C113" s="209" t="s">
        <v>2197</v>
      </c>
      <c r="D113" s="209" t="s">
        <v>1090</v>
      </c>
      <c r="E113" s="209" t="s">
        <v>675</v>
      </c>
      <c r="F113" s="283" t="s">
        <v>13217</v>
      </c>
      <c r="H113" s="209" t="s">
        <v>2118</v>
      </c>
      <c r="I113" s="209" t="s">
        <v>13600</v>
      </c>
      <c r="J113" s="231" t="str">
        <f t="shared" si="2"/>
        <v>GoldHunan Chenzhou Mining Co., Ltd.</v>
      </c>
      <c r="K113" s="231" t="str">
        <f t="shared" si="3"/>
        <v>GoldHunan Chenzhou Mining Co., Ltd.</v>
      </c>
    </row>
    <row r="114" spans="1:11" hidden="1">
      <c r="A114" s="209" t="s">
        <v>1119</v>
      </c>
      <c r="B114" s="209" t="s">
        <v>1365</v>
      </c>
      <c r="C114" s="209" t="s">
        <v>2197</v>
      </c>
      <c r="D114" s="209" t="s">
        <v>1090</v>
      </c>
      <c r="E114" s="209" t="s">
        <v>675</v>
      </c>
      <c r="F114" s="283" t="s">
        <v>13217</v>
      </c>
      <c r="H114" s="209" t="s">
        <v>2118</v>
      </c>
      <c r="I114" s="209" t="s">
        <v>13600</v>
      </c>
      <c r="J114" s="231" t="str">
        <f t="shared" si="2"/>
        <v>GoldHunan Chenzhou Mining Group Co., Ltd.</v>
      </c>
      <c r="K114" s="231" t="str">
        <f t="shared" si="3"/>
        <v>GoldHunan Chenzhou Mining Group Co., Ltd.</v>
      </c>
    </row>
    <row r="115" spans="1:11" hidden="1">
      <c r="A115" s="209" t="s">
        <v>1119</v>
      </c>
      <c r="B115" s="209" t="s">
        <v>1583</v>
      </c>
      <c r="C115" s="209" t="s">
        <v>2197</v>
      </c>
      <c r="D115" s="209" t="s">
        <v>1090</v>
      </c>
      <c r="E115" s="209" t="s">
        <v>675</v>
      </c>
      <c r="F115" s="283" t="s">
        <v>13217</v>
      </c>
      <c r="H115" s="209" t="s">
        <v>2118</v>
      </c>
      <c r="I115" s="209" t="s">
        <v>13600</v>
      </c>
      <c r="J115" s="231" t="str">
        <f t="shared" si="2"/>
        <v>GoldHunan Chenzhou Mining Industry Co. Ltd.</v>
      </c>
      <c r="K115" s="231" t="str">
        <f t="shared" si="3"/>
        <v>GoldHunan Chenzhou Mining Industry Co. Ltd.</v>
      </c>
    </row>
    <row r="116" spans="1:11" hidden="1">
      <c r="A116" s="209" t="s">
        <v>1119</v>
      </c>
      <c r="B116" s="209" t="s">
        <v>13152</v>
      </c>
      <c r="C116" s="209" t="s">
        <v>13152</v>
      </c>
      <c r="D116" s="209" t="s">
        <v>1090</v>
      </c>
      <c r="E116" s="209" t="s">
        <v>13153</v>
      </c>
      <c r="F116" s="283" t="s">
        <v>13217</v>
      </c>
      <c r="H116" s="209" t="s">
        <v>1760</v>
      </c>
      <c r="I116" s="209" t="s">
        <v>13600</v>
      </c>
      <c r="J116" s="231" t="str">
        <f t="shared" si="2"/>
        <v>GoldHunan Guiyang yinxing Nonferrous Smelting Co., Ltd.</v>
      </c>
      <c r="K116" s="231" t="str">
        <f t="shared" si="3"/>
        <v>GoldHunan Guiyang yinxing Nonferrous Smelting Co., Ltd.</v>
      </c>
    </row>
    <row r="117" spans="1:11" hidden="1">
      <c r="A117" s="209" t="s">
        <v>1119</v>
      </c>
      <c r="B117" s="209" t="s">
        <v>13154</v>
      </c>
      <c r="C117" s="209" t="s">
        <v>13152</v>
      </c>
      <c r="D117" s="209" t="s">
        <v>1090</v>
      </c>
      <c r="E117" s="209" t="s">
        <v>13153</v>
      </c>
      <c r="F117" s="283" t="s">
        <v>13217</v>
      </c>
      <c r="H117" s="209" t="s">
        <v>1760</v>
      </c>
      <c r="I117" s="209" t="s">
        <v>13600</v>
      </c>
      <c r="J117" s="231" t="str">
        <f t="shared" si="2"/>
        <v>GoldHunan Yu Teng Non-Ferrous Metals Co., Ltd.</v>
      </c>
      <c r="K117" s="231" t="str">
        <f t="shared" si="3"/>
        <v>GoldHunan Yu Teng Non-Ferrous Metals Co., Ltd.</v>
      </c>
    </row>
    <row r="118" spans="1:11" hidden="1">
      <c r="A118" s="209" t="s">
        <v>1119</v>
      </c>
      <c r="B118" s="209" t="s">
        <v>2484</v>
      </c>
      <c r="C118" s="209" t="s">
        <v>2484</v>
      </c>
      <c r="D118" s="209" t="s">
        <v>1101</v>
      </c>
      <c r="E118" s="209" t="s">
        <v>676</v>
      </c>
      <c r="F118" s="283" t="s">
        <v>13217</v>
      </c>
      <c r="H118" s="209" t="s">
        <v>1584</v>
      </c>
      <c r="I118" s="209" t="s">
        <v>12849</v>
      </c>
      <c r="J118" s="231" t="str">
        <f t="shared" si="2"/>
        <v>GoldHwaSeong CJ CO., LTD.</v>
      </c>
      <c r="K118" s="231" t="str">
        <f t="shared" si="3"/>
        <v>GoldHwaSeong CJ CO., LTD.</v>
      </c>
    </row>
    <row r="119" spans="1:11" hidden="1">
      <c r="A119" s="209" t="s">
        <v>1119</v>
      </c>
      <c r="B119" s="209" t="s">
        <v>15780</v>
      </c>
      <c r="C119" s="209" t="s">
        <v>15780</v>
      </c>
      <c r="D119" s="209" t="s">
        <v>883</v>
      </c>
      <c r="E119" s="209" t="s">
        <v>15781</v>
      </c>
      <c r="F119" s="283" t="s">
        <v>13217</v>
      </c>
      <c r="H119" s="209" t="s">
        <v>15782</v>
      </c>
      <c r="I119" s="209" t="s">
        <v>1636</v>
      </c>
      <c r="J119" s="231" t="str">
        <f t="shared" si="2"/>
        <v>GoldImpala Refineries – Base Metals Refinery (BMR)</v>
      </c>
      <c r="K119" s="231" t="str">
        <f t="shared" si="3"/>
        <v>GoldImpala Refineries – Base Metals Refinery (BMR)</v>
      </c>
    </row>
    <row r="120" spans="1:11" hidden="1">
      <c r="A120" s="209" t="s">
        <v>1119</v>
      </c>
      <c r="B120" s="209" t="s">
        <v>15783</v>
      </c>
      <c r="C120" s="209" t="s">
        <v>15783</v>
      </c>
      <c r="D120" s="209" t="s">
        <v>883</v>
      </c>
      <c r="E120" s="209" t="s">
        <v>15784</v>
      </c>
      <c r="F120" s="283" t="s">
        <v>13217</v>
      </c>
      <c r="H120" s="209" t="s">
        <v>15782</v>
      </c>
      <c r="I120" s="209" t="s">
        <v>1636</v>
      </c>
      <c r="J120" s="231" t="str">
        <f t="shared" si="2"/>
        <v>GoldImpala Refineries – Platinum Metals Refinery (PMR)</v>
      </c>
      <c r="K120" s="231" t="str">
        <f t="shared" si="3"/>
        <v>GoldImpala Refineries – Platinum Metals Refinery (PMR)</v>
      </c>
    </row>
    <row r="121" spans="1:11" hidden="1">
      <c r="A121" s="209" t="s">
        <v>1119</v>
      </c>
      <c r="B121" s="209" t="s">
        <v>15785</v>
      </c>
      <c r="C121" s="209" t="s">
        <v>15785</v>
      </c>
      <c r="D121" s="209" t="s">
        <v>883</v>
      </c>
      <c r="E121" s="209" t="s">
        <v>15786</v>
      </c>
      <c r="F121" s="283" t="s">
        <v>13217</v>
      </c>
      <c r="H121" s="209" t="s">
        <v>15787</v>
      </c>
      <c r="I121" s="209" t="s">
        <v>3861</v>
      </c>
      <c r="J121" s="231" t="str">
        <f t="shared" si="2"/>
        <v>GoldImpala Rustenburg</v>
      </c>
      <c r="K121" s="231" t="str">
        <f t="shared" si="3"/>
        <v>GoldImpala Rustenburg</v>
      </c>
    </row>
    <row r="122" spans="1:11" hidden="1">
      <c r="A122" s="209" t="s">
        <v>1119</v>
      </c>
      <c r="B122" s="209" t="s">
        <v>15766</v>
      </c>
      <c r="C122" s="209" t="s">
        <v>15766</v>
      </c>
      <c r="D122" s="209" t="s">
        <v>870</v>
      </c>
      <c r="E122" s="209" t="s">
        <v>15767</v>
      </c>
      <c r="F122" s="283" t="s">
        <v>13217</v>
      </c>
      <c r="H122" s="209" t="s">
        <v>15775</v>
      </c>
      <c r="I122" s="209" t="s">
        <v>9109</v>
      </c>
      <c r="J122" s="231" t="str">
        <f t="shared" si="2"/>
        <v>GoldInca One (Chala One Plant)</v>
      </c>
      <c r="K122" s="231" t="str">
        <f t="shared" si="3"/>
        <v>GoldInca One (Chala One Plant)</v>
      </c>
    </row>
    <row r="123" spans="1:11" hidden="1">
      <c r="A123" s="209" t="s">
        <v>1119</v>
      </c>
      <c r="B123" s="209" t="s">
        <v>15773</v>
      </c>
      <c r="C123" s="209" t="s">
        <v>15773</v>
      </c>
      <c r="D123" s="209" t="s">
        <v>870</v>
      </c>
      <c r="E123" s="209" t="s">
        <v>15774</v>
      </c>
      <c r="F123" s="283" t="s">
        <v>13217</v>
      </c>
      <c r="H123" s="209" t="s">
        <v>15775</v>
      </c>
      <c r="I123" s="209" t="s">
        <v>9109</v>
      </c>
      <c r="J123" s="231" t="str">
        <f t="shared" si="2"/>
        <v>GoldInca One (Koricancha Plant)</v>
      </c>
      <c r="K123" s="231" t="str">
        <f t="shared" si="3"/>
        <v>GoldInca One (Koricancha Plant)</v>
      </c>
    </row>
    <row r="124" spans="1:11" hidden="1">
      <c r="A124" s="209" t="s">
        <v>1119</v>
      </c>
      <c r="B124" s="209" t="s">
        <v>15031</v>
      </c>
      <c r="C124" s="209" t="s">
        <v>15031</v>
      </c>
      <c r="D124" s="209" t="s">
        <v>1085</v>
      </c>
      <c r="E124" s="209" t="s">
        <v>2245</v>
      </c>
      <c r="F124" s="283" t="s">
        <v>13217</v>
      </c>
      <c r="H124" s="209" t="s">
        <v>1668</v>
      </c>
      <c r="I124" s="209" t="s">
        <v>3135</v>
      </c>
      <c r="J124" s="231" t="str">
        <f t="shared" si="2"/>
        <v>GoldIndustrial Refining Company</v>
      </c>
      <c r="K124" s="231" t="str">
        <f t="shared" si="3"/>
        <v>GoldIndustrial Refining Company</v>
      </c>
    </row>
    <row r="125" spans="1:11" hidden="1">
      <c r="A125" s="209" t="s">
        <v>1119</v>
      </c>
      <c r="B125" s="209" t="s">
        <v>2281</v>
      </c>
      <c r="C125" s="209" t="s">
        <v>2281</v>
      </c>
      <c r="D125" s="209" t="s">
        <v>1090</v>
      </c>
      <c r="E125" s="209" t="s">
        <v>677</v>
      </c>
      <c r="F125" s="283" t="s">
        <v>13217</v>
      </c>
      <c r="H125" s="209" t="s">
        <v>1585</v>
      </c>
      <c r="I125" s="209" t="s">
        <v>13579</v>
      </c>
      <c r="J125" s="231" t="str">
        <f t="shared" si="2"/>
        <v>GoldInner Mongolia Qiankun Gold and Silver Refinery Share Co., Ltd.</v>
      </c>
      <c r="K125" s="231" t="str">
        <f t="shared" si="3"/>
        <v>GoldInner Mongolia Qiankun Gold and Silver Refinery Share Co., Ltd.</v>
      </c>
    </row>
    <row r="126" spans="1:11" hidden="1">
      <c r="A126" s="209" t="s">
        <v>1119</v>
      </c>
      <c r="B126" s="209" t="s">
        <v>13767</v>
      </c>
      <c r="C126" s="209" t="s">
        <v>13767</v>
      </c>
      <c r="D126" s="209" t="s">
        <v>1082</v>
      </c>
      <c r="E126" s="209" t="s">
        <v>13768</v>
      </c>
      <c r="F126" s="283" t="s">
        <v>13217</v>
      </c>
      <c r="H126" s="209" t="s">
        <v>1694</v>
      </c>
      <c r="I126" s="209" t="s">
        <v>2555</v>
      </c>
      <c r="J126" s="231" t="str">
        <f t="shared" si="2"/>
        <v>GoldInternational Precious Metal Refiners</v>
      </c>
      <c r="K126" s="231" t="str">
        <f t="shared" si="3"/>
        <v>GoldInternational Precious Metal Refiners</v>
      </c>
    </row>
    <row r="127" spans="1:11" hidden="1">
      <c r="A127" s="209" t="s">
        <v>1119</v>
      </c>
      <c r="B127" s="209" t="s">
        <v>1216</v>
      </c>
      <c r="C127" s="209" t="s">
        <v>1216</v>
      </c>
      <c r="D127" s="209" t="s">
        <v>1098</v>
      </c>
      <c r="E127" s="209" t="s">
        <v>678</v>
      </c>
      <c r="F127" s="283" t="s">
        <v>13217</v>
      </c>
      <c r="H127" s="209" t="s">
        <v>1586</v>
      </c>
      <c r="I127" s="209" t="s">
        <v>1573</v>
      </c>
      <c r="J127" s="231" t="str">
        <f t="shared" si="2"/>
        <v>GoldIshifuku Metal Industry Co., Ltd.</v>
      </c>
      <c r="K127" s="231" t="str">
        <f t="shared" si="3"/>
        <v>GoldIshifuku Metal Industry Co., Ltd.</v>
      </c>
    </row>
    <row r="128" spans="1:11" hidden="1">
      <c r="A128" s="209" t="s">
        <v>1119</v>
      </c>
      <c r="B128" s="209" t="s">
        <v>1223</v>
      </c>
      <c r="C128" s="209" t="s">
        <v>1223</v>
      </c>
      <c r="D128" s="209" t="s">
        <v>879</v>
      </c>
      <c r="E128" s="209" t="s">
        <v>679</v>
      </c>
      <c r="F128" s="283" t="s">
        <v>13217</v>
      </c>
      <c r="H128" s="209" t="s">
        <v>1587</v>
      </c>
      <c r="I128" s="209" t="s">
        <v>11246</v>
      </c>
      <c r="J128" s="231" t="str">
        <f t="shared" si="2"/>
        <v>GoldIstanbul Gold Refinery</v>
      </c>
      <c r="K128" s="231" t="str">
        <f t="shared" si="3"/>
        <v>GoldIstanbul Gold Refinery</v>
      </c>
    </row>
    <row r="129" spans="1:11" hidden="1">
      <c r="A129" s="209" t="s">
        <v>1119</v>
      </c>
      <c r="B129" s="209" t="s">
        <v>2485</v>
      </c>
      <c r="C129" s="209" t="s">
        <v>2485</v>
      </c>
      <c r="D129" s="209" t="s">
        <v>1097</v>
      </c>
      <c r="E129" s="209" t="s">
        <v>2486</v>
      </c>
      <c r="F129" s="283" t="s">
        <v>13217</v>
      </c>
      <c r="H129" s="209" t="s">
        <v>1562</v>
      </c>
      <c r="I129" s="209" t="s">
        <v>6448</v>
      </c>
      <c r="J129" s="231" t="str">
        <f t="shared" si="2"/>
        <v>GoldItalpreziosi</v>
      </c>
      <c r="K129" s="231" t="str">
        <f t="shared" si="3"/>
        <v>GoldItalpreziosi</v>
      </c>
    </row>
    <row r="130" spans="1:11" hidden="1">
      <c r="A130" s="209" t="s">
        <v>1119</v>
      </c>
      <c r="B130" s="209" t="s">
        <v>13822</v>
      </c>
      <c r="C130" s="209" t="s">
        <v>13822</v>
      </c>
      <c r="D130" s="209" t="s">
        <v>1096</v>
      </c>
      <c r="E130" s="209" t="s">
        <v>13837</v>
      </c>
      <c r="F130" s="283" t="s">
        <v>13217</v>
      </c>
      <c r="H130" s="209" t="s">
        <v>13849</v>
      </c>
      <c r="I130" s="209" t="s">
        <v>6180</v>
      </c>
      <c r="J130" s="231" t="str">
        <f t="shared" si="2"/>
        <v>GoldJALAN &amp; Company</v>
      </c>
      <c r="K130" s="231" t="str">
        <f t="shared" si="3"/>
        <v>GoldJALAN &amp; Company</v>
      </c>
    </row>
    <row r="131" spans="1:11" hidden="1">
      <c r="A131" s="209" t="s">
        <v>1119</v>
      </c>
      <c r="B131" s="209" t="s">
        <v>898</v>
      </c>
      <c r="C131" s="209" t="s">
        <v>898</v>
      </c>
      <c r="D131" s="209" t="s">
        <v>1098</v>
      </c>
      <c r="E131" s="209" t="s">
        <v>680</v>
      </c>
      <c r="F131" s="283" t="s">
        <v>13217</v>
      </c>
      <c r="H131" s="209" t="s">
        <v>1588</v>
      </c>
      <c r="I131" s="209" t="s">
        <v>1588</v>
      </c>
      <c r="J131" s="231" t="str">
        <f t="shared" si="2"/>
        <v>GoldJapan Mint</v>
      </c>
      <c r="K131" s="231" t="str">
        <f t="shared" si="3"/>
        <v>GoldJapan Mint</v>
      </c>
    </row>
    <row r="132" spans="1:11" hidden="1">
      <c r="A132" s="209" t="s">
        <v>1119</v>
      </c>
      <c r="B132" s="209" t="s">
        <v>1590</v>
      </c>
      <c r="C132" s="209" t="s">
        <v>2282</v>
      </c>
      <c r="D132" s="209" t="s">
        <v>1090</v>
      </c>
      <c r="E132" s="209" t="s">
        <v>681</v>
      </c>
      <c r="F132" s="283" t="s">
        <v>13217</v>
      </c>
      <c r="H132" s="209" t="s">
        <v>1589</v>
      </c>
      <c r="I132" s="209" t="s">
        <v>13596</v>
      </c>
      <c r="J132" s="231" t="str">
        <f t="shared" si="2"/>
        <v>GoldJCC</v>
      </c>
      <c r="K132" s="231" t="str">
        <f t="shared" si="3"/>
        <v>GoldJCC</v>
      </c>
    </row>
    <row r="133" spans="1:11" hidden="1">
      <c r="A133" s="209" t="s">
        <v>1119</v>
      </c>
      <c r="B133" s="209" t="s">
        <v>2282</v>
      </c>
      <c r="C133" s="209" t="s">
        <v>2282</v>
      </c>
      <c r="D133" s="209" t="s">
        <v>1090</v>
      </c>
      <c r="E133" s="209" t="s">
        <v>681</v>
      </c>
      <c r="F133" s="283" t="s">
        <v>13217</v>
      </c>
      <c r="H133" s="209" t="s">
        <v>1589</v>
      </c>
      <c r="I133" s="209" t="s">
        <v>13596</v>
      </c>
      <c r="J133" s="231" t="str">
        <f t="shared" si="2"/>
        <v>GoldJiangxi Copper Co., Ltd.</v>
      </c>
      <c r="K133" s="231" t="str">
        <f t="shared" si="3"/>
        <v>GoldJiangxi Copper Co., Ltd.</v>
      </c>
    </row>
    <row r="134" spans="1:11" hidden="1">
      <c r="A134" s="209" t="s">
        <v>1119</v>
      </c>
      <c r="B134" s="209" t="s">
        <v>1009</v>
      </c>
      <c r="C134" s="209" t="s">
        <v>2269</v>
      </c>
      <c r="D134" s="209" t="s">
        <v>1087</v>
      </c>
      <c r="E134" s="209" t="s">
        <v>683</v>
      </c>
      <c r="F134" s="283" t="s">
        <v>13217</v>
      </c>
      <c r="H134" s="209" t="s">
        <v>1594</v>
      </c>
      <c r="I134" s="209" t="s">
        <v>1595</v>
      </c>
      <c r="J134" s="231" t="str">
        <f t="shared" si="2"/>
        <v>GoldJohnson Matthey Canada</v>
      </c>
      <c r="K134" s="231" t="str">
        <f t="shared" si="3"/>
        <v>GoldJohnson Matthey Canada</v>
      </c>
    </row>
    <row r="135" spans="1:11" hidden="1">
      <c r="A135" s="209" t="s">
        <v>1119</v>
      </c>
      <c r="B135" s="209" t="s">
        <v>2129</v>
      </c>
      <c r="C135" s="209" t="s">
        <v>2184</v>
      </c>
      <c r="D135" s="209" t="s">
        <v>2415</v>
      </c>
      <c r="E135" s="209" t="s">
        <v>682</v>
      </c>
      <c r="F135" s="283" t="s">
        <v>13217</v>
      </c>
      <c r="H135" s="209" t="s">
        <v>1591</v>
      </c>
      <c r="I135" s="209" t="s">
        <v>1592</v>
      </c>
      <c r="J135" s="231" t="str">
        <f t="shared" ref="J135:J198" si="4">A135&amp;B135</f>
        <v>GoldJohnson Matthey Inc.</v>
      </c>
      <c r="K135" s="231" t="str">
        <f t="shared" ref="K135:K198" si="5">A135&amp;B135</f>
        <v>GoldJohnson Matthey Inc.</v>
      </c>
    </row>
    <row r="136" spans="1:11" hidden="1">
      <c r="A136" s="209" t="s">
        <v>1119</v>
      </c>
      <c r="B136" s="209" t="s">
        <v>1593</v>
      </c>
      <c r="C136" s="209" t="s">
        <v>2184</v>
      </c>
      <c r="D136" s="209" t="s">
        <v>2415</v>
      </c>
      <c r="E136" s="209" t="s">
        <v>682</v>
      </c>
      <c r="F136" s="283" t="s">
        <v>13217</v>
      </c>
      <c r="H136" s="209" t="s">
        <v>1591</v>
      </c>
      <c r="I136" s="209" t="s">
        <v>1592</v>
      </c>
      <c r="J136" s="231" t="str">
        <f t="shared" si="4"/>
        <v>GoldJohnson Matthey Inc. (USA)</v>
      </c>
      <c r="K136" s="231" t="str">
        <f t="shared" si="5"/>
        <v>GoldJohnson Matthey Inc. (USA)</v>
      </c>
    </row>
    <row r="137" spans="1:11" hidden="1">
      <c r="A137" s="209" t="s">
        <v>1119</v>
      </c>
      <c r="B137" s="209" t="s">
        <v>2130</v>
      </c>
      <c r="C137" s="209" t="s">
        <v>2269</v>
      </c>
      <c r="D137" s="209" t="s">
        <v>1087</v>
      </c>
      <c r="E137" s="209" t="s">
        <v>683</v>
      </c>
      <c r="F137" s="283" t="s">
        <v>13217</v>
      </c>
      <c r="H137" s="209" t="s">
        <v>1594</v>
      </c>
      <c r="I137" s="209" t="s">
        <v>1595</v>
      </c>
      <c r="J137" s="231" t="str">
        <f t="shared" si="4"/>
        <v>GoldJohnson Matthey Limited</v>
      </c>
      <c r="K137" s="231" t="str">
        <f t="shared" si="5"/>
        <v>GoldJohnson Matthey Limited</v>
      </c>
    </row>
    <row r="138" spans="1:11" hidden="1">
      <c r="A138" s="209" t="s">
        <v>1119</v>
      </c>
      <c r="B138" s="209" t="s">
        <v>899</v>
      </c>
      <c r="C138" s="209" t="s">
        <v>899</v>
      </c>
      <c r="D138" s="209" t="s">
        <v>873</v>
      </c>
      <c r="E138" s="209" t="s">
        <v>684</v>
      </c>
      <c r="F138" s="283" t="s">
        <v>13217</v>
      </c>
      <c r="H138" s="209" t="s">
        <v>1596</v>
      </c>
      <c r="I138" s="209" t="s">
        <v>9921</v>
      </c>
      <c r="J138" s="231" t="str">
        <f t="shared" si="4"/>
        <v>GoldJSC Ekaterinburg Non-Ferrous Metal Processing Plant</v>
      </c>
      <c r="K138" s="231" t="str">
        <f t="shared" si="5"/>
        <v>GoldJSC Ekaterinburg Non-Ferrous Metal Processing Plant</v>
      </c>
    </row>
    <row r="139" spans="1:11" hidden="1">
      <c r="A139" s="209" t="s">
        <v>1119</v>
      </c>
      <c r="B139" s="209" t="s">
        <v>15029</v>
      </c>
      <c r="C139" s="209" t="s">
        <v>15029</v>
      </c>
      <c r="D139" s="209" t="s">
        <v>873</v>
      </c>
      <c r="E139" s="209" t="s">
        <v>668</v>
      </c>
      <c r="F139" s="283" t="s">
        <v>13217</v>
      </c>
      <c r="H139" s="209" t="s">
        <v>1574</v>
      </c>
      <c r="I139" s="209" t="s">
        <v>9983</v>
      </c>
      <c r="J139" s="231" t="str">
        <f t="shared" si="4"/>
        <v>GoldJSC Novosibirsk Refinery</v>
      </c>
      <c r="K139" s="231" t="str">
        <f t="shared" si="5"/>
        <v>GoldJSC Novosibirsk Refinery</v>
      </c>
    </row>
    <row r="140" spans="1:11" hidden="1">
      <c r="A140" s="209" t="s">
        <v>1119</v>
      </c>
      <c r="B140" s="209" t="s">
        <v>1395</v>
      </c>
      <c r="C140" s="209" t="s">
        <v>1395</v>
      </c>
      <c r="D140" s="209" t="s">
        <v>873</v>
      </c>
      <c r="E140" s="209" t="s">
        <v>685</v>
      </c>
      <c r="F140" s="283" t="s">
        <v>13217</v>
      </c>
      <c r="H140" s="209" t="s">
        <v>1596</v>
      </c>
      <c r="I140" s="209" t="s">
        <v>9921</v>
      </c>
      <c r="J140" s="231" t="str">
        <f t="shared" si="4"/>
        <v>GoldJSC Uralelectromed</v>
      </c>
      <c r="K140" s="231" t="str">
        <f t="shared" si="5"/>
        <v>GoldJSC Uralelectromed</v>
      </c>
    </row>
    <row r="141" spans="1:11" hidden="1">
      <c r="A141" s="209" t="s">
        <v>1119</v>
      </c>
      <c r="B141" s="209" t="s">
        <v>53</v>
      </c>
      <c r="C141" s="209" t="s">
        <v>53</v>
      </c>
      <c r="D141" s="209" t="s">
        <v>1098</v>
      </c>
      <c r="E141" s="209" t="s">
        <v>686</v>
      </c>
      <c r="F141" s="283" t="s">
        <v>13217</v>
      </c>
      <c r="H141" s="209" t="s">
        <v>2345</v>
      </c>
      <c r="I141" s="209" t="s">
        <v>6642</v>
      </c>
      <c r="J141" s="231" t="str">
        <f t="shared" si="4"/>
        <v>GoldJX Nippon Mining &amp; Metals Co., Ltd.</v>
      </c>
      <c r="K141" s="231" t="str">
        <f t="shared" si="5"/>
        <v>GoldJX Nippon Mining &amp; Metals Co., Ltd.</v>
      </c>
    </row>
    <row r="142" spans="1:11" hidden="1">
      <c r="A142" s="209" t="s">
        <v>1119</v>
      </c>
      <c r="B142" s="209" t="s">
        <v>15032</v>
      </c>
      <c r="C142" s="209" t="s">
        <v>15032</v>
      </c>
      <c r="D142" s="209" t="s">
        <v>13062</v>
      </c>
      <c r="E142" s="209" t="s">
        <v>15033</v>
      </c>
      <c r="F142" s="283" t="s">
        <v>13217</v>
      </c>
      <c r="H142" s="209" t="s">
        <v>15101</v>
      </c>
      <c r="I142" s="209" t="s">
        <v>15554</v>
      </c>
      <c r="J142" s="231" t="str">
        <f t="shared" si="4"/>
        <v>GoldK.A. Rasmussen</v>
      </c>
      <c r="K142" s="231" t="str">
        <f t="shared" si="5"/>
        <v>GoldK.A. Rasmussen</v>
      </c>
    </row>
    <row r="143" spans="1:11" hidden="1">
      <c r="A143" s="209" t="s">
        <v>1119</v>
      </c>
      <c r="B143" s="209" t="s">
        <v>1697</v>
      </c>
      <c r="C143" s="209" t="s">
        <v>1697</v>
      </c>
      <c r="D143" s="209" t="s">
        <v>1082</v>
      </c>
      <c r="E143" s="209" t="s">
        <v>1698</v>
      </c>
      <c r="F143" s="283" t="s">
        <v>13217</v>
      </c>
      <c r="H143" s="209" t="s">
        <v>1694</v>
      </c>
      <c r="I143" s="209" t="s">
        <v>2555</v>
      </c>
      <c r="J143" s="231" t="str">
        <f t="shared" si="4"/>
        <v>GoldKaloti Precious Metals</v>
      </c>
      <c r="K143" s="231" t="str">
        <f t="shared" si="5"/>
        <v>GoldKaloti Precious Metals</v>
      </c>
    </row>
    <row r="144" spans="1:11" hidden="1">
      <c r="A144" s="209" t="s">
        <v>1119</v>
      </c>
      <c r="B144" s="209" t="s">
        <v>2178</v>
      </c>
      <c r="C144" s="209" t="s">
        <v>2178</v>
      </c>
      <c r="D144" s="209" t="s">
        <v>1099</v>
      </c>
      <c r="E144" s="209" t="s">
        <v>2179</v>
      </c>
      <c r="F144" s="283" t="s">
        <v>13217</v>
      </c>
      <c r="H144" s="209" t="s">
        <v>2180</v>
      </c>
      <c r="I144" s="209" t="s">
        <v>7036</v>
      </c>
      <c r="J144" s="231" t="str">
        <f t="shared" si="4"/>
        <v>GoldKazakhmys Smelting LLC</v>
      </c>
      <c r="K144" s="231" t="str">
        <f t="shared" si="5"/>
        <v>GoldKazakhmys Smelting LLC</v>
      </c>
    </row>
    <row r="145" spans="1:11" hidden="1">
      <c r="A145" s="209" t="s">
        <v>1119</v>
      </c>
      <c r="B145" s="209" t="s">
        <v>1597</v>
      </c>
      <c r="C145" s="209" t="s">
        <v>1597</v>
      </c>
      <c r="D145" s="209" t="s">
        <v>1099</v>
      </c>
      <c r="E145" s="209" t="s">
        <v>687</v>
      </c>
      <c r="F145" s="283" t="s">
        <v>13217</v>
      </c>
      <c r="H145" s="209" t="s">
        <v>1598</v>
      </c>
      <c r="I145" s="209" t="s">
        <v>7036</v>
      </c>
      <c r="J145" s="231" t="str">
        <f t="shared" si="4"/>
        <v>GoldKazzinc</v>
      </c>
      <c r="K145" s="231" t="str">
        <f t="shared" si="5"/>
        <v>GoldKazzinc</v>
      </c>
    </row>
    <row r="146" spans="1:11" hidden="1">
      <c r="A146" s="209" t="s">
        <v>1119</v>
      </c>
      <c r="B146" s="209" t="s">
        <v>688</v>
      </c>
      <c r="C146" s="209" t="s">
        <v>688</v>
      </c>
      <c r="D146" s="209" t="s">
        <v>2415</v>
      </c>
      <c r="E146" s="209" t="s">
        <v>689</v>
      </c>
      <c r="F146" s="283" t="s">
        <v>13217</v>
      </c>
      <c r="H146" s="209" t="s">
        <v>1599</v>
      </c>
      <c r="I146" s="209" t="s">
        <v>1592</v>
      </c>
      <c r="J146" s="231" t="str">
        <f t="shared" si="4"/>
        <v>GoldKennecott Utah Copper LLC</v>
      </c>
      <c r="K146" s="231" t="str">
        <f t="shared" si="5"/>
        <v>GoldKennecott Utah Copper LLC</v>
      </c>
    </row>
    <row r="147" spans="1:11" hidden="1">
      <c r="A147" s="209" t="s">
        <v>1119</v>
      </c>
      <c r="B147" s="209" t="s">
        <v>2488</v>
      </c>
      <c r="C147" s="209" t="s">
        <v>12684</v>
      </c>
      <c r="D147" s="209" t="s">
        <v>872</v>
      </c>
      <c r="E147" s="209" t="s">
        <v>1377</v>
      </c>
      <c r="F147" s="283" t="s">
        <v>13217</v>
      </c>
      <c r="H147" s="209" t="s">
        <v>1687</v>
      </c>
      <c r="I147" s="209" t="s">
        <v>9472</v>
      </c>
      <c r="J147" s="231" t="str">
        <f t="shared" si="4"/>
        <v>GoldKGHM Polska Miedz S.A.</v>
      </c>
      <c r="K147" s="231" t="str">
        <f t="shared" si="5"/>
        <v>GoldKGHM Polska Miedz S.A.</v>
      </c>
    </row>
    <row r="148" spans="1:11" hidden="1">
      <c r="A148" s="209" t="s">
        <v>1119</v>
      </c>
      <c r="B148" s="209" t="s">
        <v>12684</v>
      </c>
      <c r="C148" s="209" t="s">
        <v>12684</v>
      </c>
      <c r="D148" s="209" t="s">
        <v>872</v>
      </c>
      <c r="E148" s="209" t="s">
        <v>1377</v>
      </c>
      <c r="F148" s="283" t="s">
        <v>13217</v>
      </c>
      <c r="H148" s="209" t="s">
        <v>1687</v>
      </c>
      <c r="I148" s="209" t="s">
        <v>9472</v>
      </c>
      <c r="J148" s="231" t="str">
        <f t="shared" si="4"/>
        <v>GoldKGHM Polska Miedz Spolka Akcyjna</v>
      </c>
      <c r="K148" s="231" t="str">
        <f t="shared" si="5"/>
        <v>GoldKGHM Polska Miedz Spolka Akcyjna</v>
      </c>
    </row>
    <row r="149" spans="1:11" hidden="1">
      <c r="A149" s="209" t="s">
        <v>1119</v>
      </c>
      <c r="B149" s="209" t="s">
        <v>1376</v>
      </c>
      <c r="C149" s="209" t="s">
        <v>12684</v>
      </c>
      <c r="D149" s="209" t="s">
        <v>872</v>
      </c>
      <c r="E149" s="209" t="s">
        <v>1377</v>
      </c>
      <c r="F149" s="283" t="s">
        <v>13217</v>
      </c>
      <c r="H149" s="209" t="s">
        <v>1687</v>
      </c>
      <c r="I149" s="209" t="s">
        <v>9472</v>
      </c>
      <c r="J149" s="231" t="str">
        <f t="shared" si="4"/>
        <v>GoldKGHM Polska Miedź Spółka Akcyjna</v>
      </c>
      <c r="K149" s="231" t="str">
        <f t="shared" si="5"/>
        <v>GoldKGHM Polska Miedź Spółka Akcyjna</v>
      </c>
    </row>
    <row r="150" spans="1:11" hidden="1">
      <c r="A150" s="209" t="s">
        <v>1119</v>
      </c>
      <c r="B150" s="209" t="s">
        <v>15788</v>
      </c>
      <c r="C150" s="209" t="s">
        <v>12904</v>
      </c>
      <c r="D150" s="209" t="s">
        <v>1098</v>
      </c>
      <c r="E150" s="209" t="s">
        <v>736</v>
      </c>
      <c r="F150" s="283" t="s">
        <v>13217</v>
      </c>
      <c r="H150" s="209" t="s">
        <v>12918</v>
      </c>
      <c r="I150" s="209" t="s">
        <v>6605</v>
      </c>
      <c r="J150" s="231" t="str">
        <f t="shared" si="4"/>
        <v>GoldKochi daiicihi Yamaminami plant</v>
      </c>
      <c r="K150" s="231" t="str">
        <f t="shared" si="5"/>
        <v>GoldKochi daiicihi Yamaminami plant</v>
      </c>
    </row>
    <row r="151" spans="1:11" hidden="1">
      <c r="A151" s="209" t="s">
        <v>1119</v>
      </c>
      <c r="B151" s="209" t="s">
        <v>2131</v>
      </c>
      <c r="C151" s="209" t="s">
        <v>2131</v>
      </c>
      <c r="D151" s="209" t="s">
        <v>1098</v>
      </c>
      <c r="E151" s="209" t="s">
        <v>690</v>
      </c>
      <c r="F151" s="283" t="s">
        <v>13217</v>
      </c>
      <c r="H151" s="209" t="s">
        <v>1600</v>
      </c>
      <c r="I151" s="209" t="s">
        <v>1573</v>
      </c>
      <c r="J151" s="231" t="str">
        <f t="shared" si="4"/>
        <v>GoldKojima Chemicals Co., Ltd.</v>
      </c>
      <c r="K151" s="231" t="str">
        <f t="shared" si="5"/>
        <v>GoldKojima Chemicals Co., Ltd.</v>
      </c>
    </row>
    <row r="152" spans="1:11" hidden="1">
      <c r="A152" s="209" t="s">
        <v>1119</v>
      </c>
      <c r="B152" s="209" t="s">
        <v>1601</v>
      </c>
      <c r="C152" s="209" t="s">
        <v>2131</v>
      </c>
      <c r="D152" s="209" t="s">
        <v>1098</v>
      </c>
      <c r="E152" s="209" t="s">
        <v>690</v>
      </c>
      <c r="F152" s="283" t="s">
        <v>13217</v>
      </c>
      <c r="H152" s="209" t="s">
        <v>1600</v>
      </c>
      <c r="I152" s="209" t="s">
        <v>1573</v>
      </c>
      <c r="J152" s="231" t="str">
        <f t="shared" si="4"/>
        <v>GoldKojima Kagaku Yakuhin Co., Ltd</v>
      </c>
      <c r="K152" s="231" t="str">
        <f t="shared" si="5"/>
        <v>GoldKojima Kagaku Yakuhin Co., Ltd</v>
      </c>
    </row>
    <row r="153" spans="1:11" hidden="1">
      <c r="A153" s="209" t="s">
        <v>1119</v>
      </c>
      <c r="B153" s="209" t="s">
        <v>2202</v>
      </c>
      <c r="C153" s="209" t="s">
        <v>12684</v>
      </c>
      <c r="D153" s="209" t="s">
        <v>872</v>
      </c>
      <c r="E153" s="209" t="s">
        <v>1377</v>
      </c>
      <c r="F153" s="283" t="s">
        <v>13217</v>
      </c>
      <c r="H153" s="209" t="s">
        <v>1687</v>
      </c>
      <c r="I153" s="209" t="s">
        <v>9472</v>
      </c>
      <c r="J153" s="231" t="str">
        <f t="shared" si="4"/>
        <v>GoldKombinat Gorniczo Hutniczy Miedz Polska Miedz S.A.</v>
      </c>
      <c r="K153" s="231" t="str">
        <f t="shared" si="5"/>
        <v>GoldKombinat Gorniczo Hutniczy Miedz Polska Miedz S.A.</v>
      </c>
    </row>
    <row r="154" spans="1:11" hidden="1">
      <c r="A154" s="209" t="s">
        <v>1119</v>
      </c>
      <c r="B154" s="209" t="s">
        <v>2285</v>
      </c>
      <c r="C154" s="209" t="s">
        <v>2285</v>
      </c>
      <c r="D154" s="209" t="s">
        <v>1101</v>
      </c>
      <c r="E154" s="209" t="s">
        <v>1704</v>
      </c>
      <c r="F154" s="283" t="s">
        <v>13217</v>
      </c>
      <c r="H154" s="209" t="s">
        <v>15789</v>
      </c>
      <c r="I154" s="209" t="s">
        <v>12855</v>
      </c>
      <c r="J154" s="231" t="str">
        <f t="shared" si="4"/>
        <v>GoldKorea Zinc Co., Ltd.</v>
      </c>
      <c r="K154" s="231" t="str">
        <f t="shared" si="5"/>
        <v>GoldKorea Zinc Co., Ltd.</v>
      </c>
    </row>
    <row r="155" spans="1:11" hidden="1">
      <c r="A155" s="209" t="s">
        <v>1119</v>
      </c>
      <c r="B155" s="209" t="s">
        <v>15790</v>
      </c>
      <c r="C155" s="209" t="s">
        <v>15773</v>
      </c>
      <c r="D155" s="209" t="s">
        <v>870</v>
      </c>
      <c r="E155" s="209" t="s">
        <v>15774</v>
      </c>
      <c r="F155" s="283" t="s">
        <v>13217</v>
      </c>
      <c r="H155" s="209" t="s">
        <v>15775</v>
      </c>
      <c r="I155" s="209" t="s">
        <v>9109</v>
      </c>
      <c r="J155" s="231" t="str">
        <f t="shared" si="4"/>
        <v>GoldKori Plant</v>
      </c>
      <c r="K155" s="231" t="str">
        <f t="shared" si="5"/>
        <v>GoldKori Plant</v>
      </c>
    </row>
    <row r="156" spans="1:11" hidden="1">
      <c r="A156" s="209" t="s">
        <v>1119</v>
      </c>
      <c r="B156" s="209" t="s">
        <v>15034</v>
      </c>
      <c r="C156" s="209" t="s">
        <v>896</v>
      </c>
      <c r="D156" s="209" t="s">
        <v>1098</v>
      </c>
      <c r="E156" s="209" t="s">
        <v>667</v>
      </c>
      <c r="F156" s="283" t="s">
        <v>13217</v>
      </c>
      <c r="H156" s="209" t="s">
        <v>1567</v>
      </c>
      <c r="I156" s="209" t="s">
        <v>1568</v>
      </c>
      <c r="J156" s="231" t="str">
        <f t="shared" si="4"/>
        <v>GoldKosak Seiren</v>
      </c>
      <c r="K156" s="231" t="str">
        <f t="shared" si="5"/>
        <v>GoldKosak Seiren</v>
      </c>
    </row>
    <row r="157" spans="1:11" hidden="1">
      <c r="A157" s="209" t="s">
        <v>1119</v>
      </c>
      <c r="B157" s="209" t="s">
        <v>12897</v>
      </c>
      <c r="C157" s="209" t="s">
        <v>688</v>
      </c>
      <c r="D157" s="209" t="s">
        <v>2415</v>
      </c>
      <c r="E157" s="209" t="s">
        <v>689</v>
      </c>
      <c r="F157" s="283" t="s">
        <v>13217</v>
      </c>
      <c r="H157" s="209" t="s">
        <v>1599</v>
      </c>
      <c r="I157" s="209" t="s">
        <v>1592</v>
      </c>
      <c r="J157" s="231" t="str">
        <f t="shared" si="4"/>
        <v>GoldKUC</v>
      </c>
      <c r="K157" s="231" t="str">
        <f t="shared" si="5"/>
        <v>GoldKUC</v>
      </c>
    </row>
    <row r="158" spans="1:11" hidden="1">
      <c r="A158" s="209" t="s">
        <v>1119</v>
      </c>
      <c r="B158" s="209" t="s">
        <v>13823</v>
      </c>
      <c r="C158" s="209" t="s">
        <v>13823</v>
      </c>
      <c r="D158" s="209" t="s">
        <v>1096</v>
      </c>
      <c r="E158" s="209" t="s">
        <v>13838</v>
      </c>
      <c r="F158" s="283" t="s">
        <v>13217</v>
      </c>
      <c r="H158" s="209" t="s">
        <v>13850</v>
      </c>
      <c r="I158" s="209" t="s">
        <v>15553</v>
      </c>
      <c r="J158" s="231" t="str">
        <f t="shared" si="4"/>
        <v>GoldKundan Care Products Ltd.</v>
      </c>
      <c r="K158" s="231" t="str">
        <f t="shared" si="5"/>
        <v>GoldKundan Care Products Ltd.</v>
      </c>
    </row>
    <row r="159" spans="1:11" hidden="1">
      <c r="A159" s="209" t="s">
        <v>1119</v>
      </c>
      <c r="B159" s="209" t="s">
        <v>836</v>
      </c>
      <c r="C159" s="209" t="s">
        <v>836</v>
      </c>
      <c r="D159" s="209" t="s">
        <v>1100</v>
      </c>
      <c r="E159" s="209" t="s">
        <v>691</v>
      </c>
      <c r="F159" s="283" t="s">
        <v>13217</v>
      </c>
      <c r="H159" s="209" t="s">
        <v>1602</v>
      </c>
      <c r="I159" s="209" t="s">
        <v>12838</v>
      </c>
      <c r="J159" s="231" t="str">
        <f t="shared" si="4"/>
        <v>GoldKyrgyzaltyn JSC</v>
      </c>
      <c r="K159" s="231" t="str">
        <f t="shared" si="5"/>
        <v>GoldKyrgyzaltyn JSC</v>
      </c>
    </row>
    <row r="160" spans="1:11" hidden="1">
      <c r="A160" s="209" t="s">
        <v>1119</v>
      </c>
      <c r="B160" s="209" t="s">
        <v>2489</v>
      </c>
      <c r="C160" s="209" t="s">
        <v>2489</v>
      </c>
      <c r="D160" s="209" t="s">
        <v>873</v>
      </c>
      <c r="E160" s="209" t="s">
        <v>2490</v>
      </c>
      <c r="F160" s="283" t="s">
        <v>13217</v>
      </c>
      <c r="H160" s="209" t="s">
        <v>12386</v>
      </c>
      <c r="I160" s="209" t="s">
        <v>9928</v>
      </c>
      <c r="J160" s="231" t="str">
        <f t="shared" si="4"/>
        <v>GoldKyshtym Copper-Electrolytic Plant ZAO</v>
      </c>
      <c r="K160" s="231" t="str">
        <f t="shared" si="5"/>
        <v>GoldKyshtym Copper-Electrolytic Plant ZAO</v>
      </c>
    </row>
    <row r="161" spans="1:11" hidden="1">
      <c r="A161" s="209" t="s">
        <v>1119</v>
      </c>
      <c r="B161" s="209" t="s">
        <v>2203</v>
      </c>
      <c r="C161" s="209" t="s">
        <v>895</v>
      </c>
      <c r="D161" s="209" t="s">
        <v>1103</v>
      </c>
      <c r="E161" s="209" t="s">
        <v>659</v>
      </c>
      <c r="F161" s="283" t="s">
        <v>13217</v>
      </c>
      <c r="H161" s="209" t="s">
        <v>1552</v>
      </c>
      <c r="I161" s="209" t="s">
        <v>1553</v>
      </c>
      <c r="J161" s="231" t="str">
        <f t="shared" si="4"/>
        <v>GoldLa Caridad</v>
      </c>
      <c r="K161" s="231" t="str">
        <f t="shared" si="5"/>
        <v>GoldLa Caridad</v>
      </c>
    </row>
    <row r="162" spans="1:11" hidden="1">
      <c r="A162" s="209" t="s">
        <v>1119</v>
      </c>
      <c r="B162" s="209" t="s">
        <v>23</v>
      </c>
      <c r="C162" s="209" t="s">
        <v>15020</v>
      </c>
      <c r="D162" s="209" t="s">
        <v>1090</v>
      </c>
      <c r="E162" s="209" t="s">
        <v>728</v>
      </c>
      <c r="F162" s="283" t="s">
        <v>13217</v>
      </c>
      <c r="H162" s="209" t="s">
        <v>1647</v>
      </c>
      <c r="I162" s="209" t="s">
        <v>13597</v>
      </c>
      <c r="J162" s="231" t="str">
        <f t="shared" si="4"/>
        <v>GoldLAIZHOU SHANDONG</v>
      </c>
      <c r="K162" s="231" t="str">
        <f t="shared" si="5"/>
        <v>GoldLAIZHOU SHANDONG</v>
      </c>
    </row>
    <row r="163" spans="1:11" hidden="1">
      <c r="A163" s="209" t="s">
        <v>1119</v>
      </c>
      <c r="B163" s="209" t="s">
        <v>2286</v>
      </c>
      <c r="C163" s="209" t="s">
        <v>2286</v>
      </c>
      <c r="D163" s="209" t="s">
        <v>874</v>
      </c>
      <c r="E163" s="209" t="s">
        <v>692</v>
      </c>
      <c r="F163" s="283" t="s">
        <v>13217</v>
      </c>
      <c r="H163" s="209" t="s">
        <v>1603</v>
      </c>
      <c r="I163" s="209" t="s">
        <v>10065</v>
      </c>
      <c r="J163" s="231" t="str">
        <f t="shared" si="4"/>
        <v>GoldL'azurde Company For Jewelry</v>
      </c>
      <c r="K163" s="231" t="str">
        <f t="shared" si="5"/>
        <v>GoldL'azurde Company For Jewelry</v>
      </c>
    </row>
    <row r="164" spans="1:11" hidden="1">
      <c r="A164" s="209" t="s">
        <v>1119</v>
      </c>
      <c r="B164" s="209" t="s">
        <v>2421</v>
      </c>
      <c r="C164" s="209" t="s">
        <v>2287</v>
      </c>
      <c r="D164" s="209" t="s">
        <v>1090</v>
      </c>
      <c r="E164" s="209" t="s">
        <v>1378</v>
      </c>
      <c r="F164" s="283" t="s">
        <v>13217</v>
      </c>
      <c r="H164" s="209" t="s">
        <v>1604</v>
      </c>
      <c r="I164" s="209" t="s">
        <v>13598</v>
      </c>
      <c r="J164" s="231" t="str">
        <f t="shared" si="4"/>
        <v>GoldLinBao Gold Mining</v>
      </c>
      <c r="K164" s="231" t="str">
        <f t="shared" si="5"/>
        <v>GoldLinBao Gold Mining</v>
      </c>
    </row>
    <row r="165" spans="1:11" hidden="1">
      <c r="A165" s="209" t="s">
        <v>1119</v>
      </c>
      <c r="B165" s="209" t="s">
        <v>2287</v>
      </c>
      <c r="C165" s="209" t="s">
        <v>2287</v>
      </c>
      <c r="D165" s="209" t="s">
        <v>1090</v>
      </c>
      <c r="E165" s="209" t="s">
        <v>1378</v>
      </c>
      <c r="F165" s="283" t="s">
        <v>13217</v>
      </c>
      <c r="H165" s="209" t="s">
        <v>1604</v>
      </c>
      <c r="I165" s="209" t="s">
        <v>13598</v>
      </c>
      <c r="J165" s="231" t="str">
        <f t="shared" si="4"/>
        <v>GoldLingbao Gold Co., Ltd.</v>
      </c>
      <c r="K165" s="231" t="str">
        <f t="shared" si="5"/>
        <v>GoldLingbao Gold Co., Ltd.</v>
      </c>
    </row>
    <row r="166" spans="1:11" hidden="1">
      <c r="A166" s="209" t="s">
        <v>1119</v>
      </c>
      <c r="B166" s="209" t="s">
        <v>2132</v>
      </c>
      <c r="C166" s="209" t="s">
        <v>2132</v>
      </c>
      <c r="D166" s="209" t="s">
        <v>1090</v>
      </c>
      <c r="E166" s="209" t="s">
        <v>693</v>
      </c>
      <c r="F166" s="283" t="s">
        <v>13217</v>
      </c>
      <c r="H166" s="209" t="s">
        <v>1604</v>
      </c>
      <c r="I166" s="209" t="s">
        <v>13598</v>
      </c>
      <c r="J166" s="231" t="str">
        <f t="shared" si="4"/>
        <v>GoldLingbao Jinyuan Tonghui Refinery Co., Ltd.</v>
      </c>
      <c r="K166" s="231" t="str">
        <f t="shared" si="5"/>
        <v>GoldLingbao Jinyuan Tonghui Refinery Co., Ltd.</v>
      </c>
    </row>
    <row r="167" spans="1:11" hidden="1">
      <c r="A167" s="209" t="s">
        <v>1119</v>
      </c>
      <c r="B167" s="209" t="s">
        <v>2422</v>
      </c>
      <c r="C167" s="209" t="s">
        <v>2422</v>
      </c>
      <c r="D167" s="209" t="s">
        <v>1081</v>
      </c>
      <c r="E167" s="209" t="s">
        <v>2423</v>
      </c>
      <c r="F167" s="283" t="s">
        <v>13217</v>
      </c>
      <c r="H167" s="209" t="s">
        <v>2433</v>
      </c>
      <c r="I167" s="209" t="s">
        <v>2433</v>
      </c>
      <c r="J167" s="231" t="str">
        <f t="shared" si="4"/>
        <v>GoldL'Orfebre S.A.</v>
      </c>
      <c r="K167" s="231" t="str">
        <f t="shared" si="5"/>
        <v>GoldL'Orfebre S.A.</v>
      </c>
    </row>
    <row r="168" spans="1:11" hidden="1">
      <c r="A168" s="209" t="s">
        <v>1119</v>
      </c>
      <c r="B168" s="209" t="s">
        <v>15791</v>
      </c>
      <c r="C168" s="209" t="s">
        <v>15791</v>
      </c>
      <c r="D168" s="209" t="s">
        <v>1101</v>
      </c>
      <c r="E168" s="209" t="s">
        <v>694</v>
      </c>
      <c r="F168" s="283" t="s">
        <v>13217</v>
      </c>
      <c r="H168" s="209" t="s">
        <v>1605</v>
      </c>
      <c r="I168" s="209" t="s">
        <v>12845</v>
      </c>
      <c r="J168" s="231" t="str">
        <f t="shared" si="4"/>
        <v>GoldLS MnM Inc.</v>
      </c>
      <c r="K168" s="231" t="str">
        <f t="shared" si="5"/>
        <v>GoldLS MnM Inc.</v>
      </c>
    </row>
    <row r="169" spans="1:11" hidden="1">
      <c r="A169" s="209" t="s">
        <v>1119</v>
      </c>
      <c r="B169" s="209" t="s">
        <v>13818</v>
      </c>
      <c r="C169" s="209" t="s">
        <v>13818</v>
      </c>
      <c r="D169" s="209" t="s">
        <v>1101</v>
      </c>
      <c r="E169" s="209" t="s">
        <v>2481</v>
      </c>
      <c r="F169" s="283" t="s">
        <v>13217</v>
      </c>
      <c r="H169" s="209" t="s">
        <v>2482</v>
      </c>
      <c r="I169" s="209" t="s">
        <v>12844</v>
      </c>
      <c r="J169" s="231" t="str">
        <f t="shared" si="4"/>
        <v>GoldLT Metal Ltd.</v>
      </c>
      <c r="K169" s="231" t="str">
        <f t="shared" si="5"/>
        <v>GoldLT Metal Ltd.</v>
      </c>
    </row>
    <row r="170" spans="1:11" hidden="1">
      <c r="A170" s="209" t="s">
        <v>1119</v>
      </c>
      <c r="B170" s="209" t="s">
        <v>1606</v>
      </c>
      <c r="C170" s="209" t="s">
        <v>1606</v>
      </c>
      <c r="D170" s="209" t="s">
        <v>1090</v>
      </c>
      <c r="E170" s="209" t="s">
        <v>696</v>
      </c>
      <c r="F170" s="283" t="s">
        <v>13217</v>
      </c>
      <c r="H170" s="209" t="s">
        <v>1607</v>
      </c>
      <c r="I170" s="209" t="s">
        <v>13598</v>
      </c>
      <c r="J170" s="231" t="str">
        <f t="shared" si="4"/>
        <v>GoldLuoyang Zijin Yinhui Gold Refinery Co., Ltd.</v>
      </c>
      <c r="K170" s="231" t="str">
        <f t="shared" si="5"/>
        <v>GoldLuoyang Zijin Yinhui Gold Refinery Co., Ltd.</v>
      </c>
    </row>
    <row r="171" spans="1:11" hidden="1">
      <c r="A171" s="209" t="s">
        <v>1119</v>
      </c>
      <c r="B171" s="209" t="s">
        <v>24</v>
      </c>
      <c r="C171" s="209" t="s">
        <v>1606</v>
      </c>
      <c r="D171" s="209" t="s">
        <v>1090</v>
      </c>
      <c r="E171" s="209" t="s">
        <v>696</v>
      </c>
      <c r="F171" s="283" t="s">
        <v>13217</v>
      </c>
      <c r="H171" s="209" t="s">
        <v>1607</v>
      </c>
      <c r="I171" s="209" t="s">
        <v>13598</v>
      </c>
      <c r="J171" s="231" t="str">
        <f t="shared" si="4"/>
        <v>GoldLuoyang Zijin Yinhui Gold Smelting</v>
      </c>
      <c r="K171" s="231" t="str">
        <f t="shared" si="5"/>
        <v>GoldLuoyang Zijin Yinhui Gold Smelting</v>
      </c>
    </row>
    <row r="172" spans="1:11" hidden="1">
      <c r="A172" s="209" t="s">
        <v>1119</v>
      </c>
      <c r="B172" s="209" t="s">
        <v>695</v>
      </c>
      <c r="C172" s="209" t="s">
        <v>1606</v>
      </c>
      <c r="D172" s="209" t="s">
        <v>1090</v>
      </c>
      <c r="E172" s="209" t="s">
        <v>696</v>
      </c>
      <c r="F172" s="283" t="s">
        <v>13217</v>
      </c>
      <c r="H172" s="209" t="s">
        <v>1607</v>
      </c>
      <c r="I172" s="209" t="s">
        <v>13598</v>
      </c>
      <c r="J172" s="231" t="str">
        <f t="shared" si="4"/>
        <v>GoldLuoyang Zijin Yinhui Metal Smelt Co Ltd</v>
      </c>
      <c r="K172" s="231" t="str">
        <f t="shared" si="5"/>
        <v>GoldLuoyang Zijin Yinhui Metal Smelt Co Ltd</v>
      </c>
    </row>
    <row r="173" spans="1:11" hidden="1">
      <c r="A173" s="209" t="s">
        <v>1119</v>
      </c>
      <c r="B173" s="209" t="s">
        <v>2491</v>
      </c>
      <c r="C173" s="209" t="s">
        <v>2491</v>
      </c>
      <c r="D173" s="209" t="s">
        <v>1086</v>
      </c>
      <c r="E173" s="209" t="s">
        <v>2492</v>
      </c>
      <c r="F173" s="283" t="s">
        <v>13217</v>
      </c>
      <c r="H173" s="209" t="s">
        <v>2493</v>
      </c>
      <c r="I173" s="209" t="s">
        <v>1666</v>
      </c>
      <c r="J173" s="231" t="str">
        <f t="shared" si="4"/>
        <v>GoldMarsam Metals</v>
      </c>
      <c r="K173" s="231" t="str">
        <f t="shared" si="5"/>
        <v>GoldMarsam Metals</v>
      </c>
    </row>
    <row r="174" spans="1:11" hidden="1">
      <c r="A174" s="209" t="s">
        <v>1119</v>
      </c>
      <c r="B174" s="209" t="s">
        <v>900</v>
      </c>
      <c r="C174" s="209" t="s">
        <v>900</v>
      </c>
      <c r="D174" s="209" t="s">
        <v>2415</v>
      </c>
      <c r="E174" s="209" t="s">
        <v>697</v>
      </c>
      <c r="F174" s="283" t="s">
        <v>13217</v>
      </c>
      <c r="H174" s="209" t="s">
        <v>1608</v>
      </c>
      <c r="I174" s="209" t="s">
        <v>1609</v>
      </c>
      <c r="J174" s="231" t="str">
        <f t="shared" si="4"/>
        <v>GoldMaterion</v>
      </c>
      <c r="K174" s="231" t="str">
        <f t="shared" si="5"/>
        <v>GoldMaterion</v>
      </c>
    </row>
    <row r="175" spans="1:11" hidden="1">
      <c r="A175" s="209" t="s">
        <v>1119</v>
      </c>
      <c r="B175" s="209" t="s">
        <v>54</v>
      </c>
      <c r="C175" s="209" t="s">
        <v>54</v>
      </c>
      <c r="D175" s="209" t="s">
        <v>1098</v>
      </c>
      <c r="E175" s="209" t="s">
        <v>698</v>
      </c>
      <c r="F175" s="283" t="s">
        <v>13217</v>
      </c>
      <c r="H175" s="209" t="s">
        <v>1610</v>
      </c>
      <c r="I175" s="209" t="s">
        <v>1573</v>
      </c>
      <c r="J175" s="231" t="str">
        <f t="shared" si="4"/>
        <v>GoldMatsuda Sangyo Co., Ltd.</v>
      </c>
      <c r="K175" s="231" t="str">
        <f t="shared" si="5"/>
        <v>GoldMatsuda Sangyo Co., Ltd.</v>
      </c>
    </row>
    <row r="176" spans="1:11" hidden="1">
      <c r="A176" s="209" t="s">
        <v>1119</v>
      </c>
      <c r="B176" s="209" t="s">
        <v>15035</v>
      </c>
      <c r="C176" s="209" t="s">
        <v>15035</v>
      </c>
      <c r="D176" s="209" t="s">
        <v>1096</v>
      </c>
      <c r="E176" s="209" t="s">
        <v>15036</v>
      </c>
      <c r="F176" s="283" t="s">
        <v>13217</v>
      </c>
      <c r="H176" s="209" t="s">
        <v>15102</v>
      </c>
      <c r="I176" s="209" t="s">
        <v>15792</v>
      </c>
      <c r="J176" s="231" t="str">
        <f t="shared" si="4"/>
        <v>GoldMD Overseas</v>
      </c>
      <c r="K176" s="231" t="str">
        <f t="shared" si="5"/>
        <v>GoldMD Overseas</v>
      </c>
    </row>
    <row r="177" spans="1:11" hidden="1">
      <c r="A177" s="209" t="s">
        <v>1119</v>
      </c>
      <c r="B177" s="209" t="s">
        <v>25</v>
      </c>
      <c r="C177" s="209" t="s">
        <v>55</v>
      </c>
      <c r="D177" s="209" t="s">
        <v>1098</v>
      </c>
      <c r="E177" s="209" t="s">
        <v>725</v>
      </c>
      <c r="F177" s="283" t="s">
        <v>13217</v>
      </c>
      <c r="H177" s="209" t="s">
        <v>1654</v>
      </c>
      <c r="I177" s="209" t="s">
        <v>2196</v>
      </c>
      <c r="J177" s="231" t="str">
        <f t="shared" si="4"/>
        <v>GoldMEM(Sumitomo Group)</v>
      </c>
      <c r="K177" s="231" t="str">
        <f t="shared" si="5"/>
        <v>GoldMEM(Sumitomo Group)</v>
      </c>
    </row>
    <row r="178" spans="1:11" hidden="1">
      <c r="A178" s="209" t="s">
        <v>1119</v>
      </c>
      <c r="B178" s="209" t="s">
        <v>15037</v>
      </c>
      <c r="C178" s="209" t="s">
        <v>15037</v>
      </c>
      <c r="D178" s="209" t="s">
        <v>883</v>
      </c>
      <c r="E178" s="209" t="s">
        <v>15038</v>
      </c>
      <c r="F178" s="283" t="s">
        <v>13217</v>
      </c>
      <c r="H178" s="209" t="s">
        <v>15419</v>
      </c>
      <c r="I178" s="209" t="s">
        <v>1636</v>
      </c>
      <c r="J178" s="231" t="str">
        <f t="shared" si="4"/>
        <v>GoldMetal Concentrators SA (Pty) Ltd.</v>
      </c>
      <c r="K178" s="231" t="str">
        <f t="shared" si="5"/>
        <v>GoldMetal Concentrators SA (Pty) Ltd.</v>
      </c>
    </row>
    <row r="179" spans="1:11" hidden="1">
      <c r="A179" s="209" t="s">
        <v>1119</v>
      </c>
      <c r="B179" s="209" t="s">
        <v>2289</v>
      </c>
      <c r="C179" s="209" t="s">
        <v>12407</v>
      </c>
      <c r="D179" s="209" t="s">
        <v>1103</v>
      </c>
      <c r="E179" s="209" t="s">
        <v>703</v>
      </c>
      <c r="F179" s="283" t="s">
        <v>13217</v>
      </c>
      <c r="H179" s="209" t="s">
        <v>1618</v>
      </c>
      <c r="I179" s="209" t="s">
        <v>12863</v>
      </c>
      <c r="J179" s="231" t="str">
        <f t="shared" si="4"/>
        <v>GoldMetal?rgica Met-Mex Pe?oles, S.A. de C.V</v>
      </c>
      <c r="K179" s="231" t="str">
        <f t="shared" si="5"/>
        <v>GoldMetal?rgica Met-Mex Pe?oles, S.A. de C.V</v>
      </c>
    </row>
    <row r="180" spans="1:11" hidden="1">
      <c r="A180" s="209" t="s">
        <v>1119</v>
      </c>
      <c r="B180" s="209" t="s">
        <v>15039</v>
      </c>
      <c r="C180" s="209" t="s">
        <v>15039</v>
      </c>
      <c r="D180" s="209" t="s">
        <v>2415</v>
      </c>
      <c r="E180" s="209" t="s">
        <v>15040</v>
      </c>
      <c r="F180" s="283" t="s">
        <v>13217</v>
      </c>
      <c r="H180" s="209" t="s">
        <v>15103</v>
      </c>
      <c r="I180" s="209" t="s">
        <v>1729</v>
      </c>
      <c r="J180" s="231" t="str">
        <f t="shared" si="4"/>
        <v>GoldMetallix Refining Inc.</v>
      </c>
      <c r="K180" s="231" t="str">
        <f t="shared" si="5"/>
        <v>GoldMetallix Refining Inc.</v>
      </c>
    </row>
    <row r="181" spans="1:11" hidden="1">
      <c r="A181" s="209" t="s">
        <v>1119</v>
      </c>
      <c r="B181" s="209" t="s">
        <v>2494</v>
      </c>
      <c r="C181" s="209" t="s">
        <v>2314</v>
      </c>
      <c r="D181" s="209" t="s">
        <v>1085</v>
      </c>
      <c r="E181" s="209" t="s">
        <v>732</v>
      </c>
      <c r="F181" s="283" t="s">
        <v>13217</v>
      </c>
      <c r="H181" s="209" t="s">
        <v>1667</v>
      </c>
      <c r="I181" s="209" t="s">
        <v>3135</v>
      </c>
      <c r="J181" s="231" t="str">
        <f t="shared" si="4"/>
        <v>GoldMetallurgie Hoboken Overpelt</v>
      </c>
      <c r="K181" s="231" t="str">
        <f t="shared" si="5"/>
        <v>GoldMetallurgie Hoboken Overpelt</v>
      </c>
    </row>
    <row r="182" spans="1:11" hidden="1">
      <c r="A182" s="209" t="s">
        <v>1119</v>
      </c>
      <c r="B182" s="209" t="s">
        <v>1156</v>
      </c>
      <c r="C182" s="209" t="s">
        <v>2288</v>
      </c>
      <c r="D182" s="209" t="s">
        <v>1088</v>
      </c>
      <c r="E182" s="209" t="s">
        <v>701</v>
      </c>
      <c r="F182" s="283" t="s">
        <v>13217</v>
      </c>
      <c r="H182" s="209" t="s">
        <v>1614</v>
      </c>
      <c r="I182" s="209" t="s">
        <v>1615</v>
      </c>
      <c r="J182" s="231" t="str">
        <f t="shared" si="4"/>
        <v>GoldMetalor Switzerland</v>
      </c>
      <c r="K182" s="231" t="str">
        <f t="shared" si="5"/>
        <v>GoldMetalor Switzerland</v>
      </c>
    </row>
    <row r="183" spans="1:11" hidden="1">
      <c r="A183" s="209" t="s">
        <v>1119</v>
      </c>
      <c r="B183" s="209" t="s">
        <v>2134</v>
      </c>
      <c r="C183" s="209" t="s">
        <v>2134</v>
      </c>
      <c r="D183" s="209" t="s">
        <v>1090</v>
      </c>
      <c r="E183" s="209" t="s">
        <v>699</v>
      </c>
      <c r="F183" s="283" t="s">
        <v>13217</v>
      </c>
      <c r="H183" s="209" t="s">
        <v>1613</v>
      </c>
      <c r="I183" s="209" t="s">
        <v>15779</v>
      </c>
      <c r="J183" s="231" t="str">
        <f t="shared" si="4"/>
        <v>GoldMetalor Technologies (Hong Kong) Ltd.</v>
      </c>
      <c r="K183" s="231" t="str">
        <f t="shared" si="5"/>
        <v>GoldMetalor Technologies (Hong Kong) Ltd.</v>
      </c>
    </row>
    <row r="184" spans="1:11" hidden="1">
      <c r="A184" s="209" t="s">
        <v>1119</v>
      </c>
      <c r="B184" s="209" t="s">
        <v>2135</v>
      </c>
      <c r="C184" s="209" t="s">
        <v>2135</v>
      </c>
      <c r="D184" s="209" t="s">
        <v>876</v>
      </c>
      <c r="E184" s="209" t="s">
        <v>700</v>
      </c>
      <c r="F184" s="283" t="s">
        <v>13217</v>
      </c>
      <c r="H184" s="209" t="s">
        <v>12701</v>
      </c>
      <c r="I184" s="209" t="s">
        <v>10273</v>
      </c>
      <c r="J184" s="231" t="str">
        <f t="shared" si="4"/>
        <v>GoldMetalor Technologies (Singapore) Pte., Ltd.</v>
      </c>
      <c r="K184" s="231" t="str">
        <f t="shared" si="5"/>
        <v>GoldMetalor Technologies (Singapore) Pte., Ltd.</v>
      </c>
    </row>
    <row r="185" spans="1:11" hidden="1">
      <c r="A185" s="209" t="s">
        <v>1119</v>
      </c>
      <c r="B185" s="209" t="s">
        <v>1611</v>
      </c>
      <c r="C185" s="209" t="s">
        <v>1611</v>
      </c>
      <c r="D185" s="209" t="s">
        <v>1090</v>
      </c>
      <c r="E185" s="209" t="s">
        <v>1612</v>
      </c>
      <c r="F185" s="283" t="s">
        <v>13217</v>
      </c>
      <c r="H185" s="209" t="s">
        <v>2495</v>
      </c>
      <c r="I185" s="209" t="s">
        <v>13609</v>
      </c>
      <c r="J185" s="231" t="str">
        <f t="shared" si="4"/>
        <v>GoldMetalor Technologies (Suzhou) Ltd.</v>
      </c>
      <c r="K185" s="231" t="str">
        <f t="shared" si="5"/>
        <v>GoldMetalor Technologies (Suzhou) Ltd.</v>
      </c>
    </row>
    <row r="186" spans="1:11" hidden="1">
      <c r="A186" s="209" t="s">
        <v>1119</v>
      </c>
      <c r="B186" s="209" t="s">
        <v>2288</v>
      </c>
      <c r="C186" s="209" t="s">
        <v>2288</v>
      </c>
      <c r="D186" s="209" t="s">
        <v>1088</v>
      </c>
      <c r="E186" s="209" t="s">
        <v>701</v>
      </c>
      <c r="F186" s="283" t="s">
        <v>13217</v>
      </c>
      <c r="H186" s="209" t="s">
        <v>1614</v>
      </c>
      <c r="I186" s="209" t="s">
        <v>1615</v>
      </c>
      <c r="J186" s="231" t="str">
        <f t="shared" si="4"/>
        <v>GoldMetalor Technologies S.A.</v>
      </c>
      <c r="K186" s="231" t="str">
        <f t="shared" si="5"/>
        <v>GoldMetalor Technologies S.A.</v>
      </c>
    </row>
    <row r="187" spans="1:11" hidden="1">
      <c r="A187" s="209" t="s">
        <v>1119</v>
      </c>
      <c r="B187" s="209" t="s">
        <v>1217</v>
      </c>
      <c r="C187" s="209" t="s">
        <v>1217</v>
      </c>
      <c r="D187" s="209" t="s">
        <v>2415</v>
      </c>
      <c r="E187" s="209" t="s">
        <v>702</v>
      </c>
      <c r="F187" s="283" t="s">
        <v>13217</v>
      </c>
      <c r="H187" s="209" t="s">
        <v>1616</v>
      </c>
      <c r="I187" s="209" t="s">
        <v>1617</v>
      </c>
      <c r="J187" s="231" t="str">
        <f t="shared" si="4"/>
        <v>GoldMetalor USA Refining Corporation</v>
      </c>
      <c r="K187" s="231" t="str">
        <f t="shared" si="5"/>
        <v>GoldMetalor USA Refining Corporation</v>
      </c>
    </row>
    <row r="188" spans="1:11" hidden="1">
      <c r="A188" s="209" t="s">
        <v>1119</v>
      </c>
      <c r="B188" s="209" t="s">
        <v>12407</v>
      </c>
      <c r="C188" s="209" t="s">
        <v>12407</v>
      </c>
      <c r="D188" s="209" t="s">
        <v>1103</v>
      </c>
      <c r="E188" s="209" t="s">
        <v>703</v>
      </c>
      <c r="F188" s="283" t="s">
        <v>13217</v>
      </c>
      <c r="H188" s="209" t="s">
        <v>1618</v>
      </c>
      <c r="I188" s="209" t="s">
        <v>12863</v>
      </c>
      <c r="J188" s="231" t="str">
        <f t="shared" si="4"/>
        <v>GoldMetalurgica Met-Mex Penoles S.A. De C.V.</v>
      </c>
      <c r="K188" s="231" t="str">
        <f t="shared" si="5"/>
        <v>GoldMetalurgica Met-Mex Penoles S.A. De C.V.</v>
      </c>
    </row>
    <row r="189" spans="1:11" hidden="1">
      <c r="A189" s="209" t="s">
        <v>1119</v>
      </c>
      <c r="B189" s="209" t="s">
        <v>2290</v>
      </c>
      <c r="C189" s="209" t="s">
        <v>12407</v>
      </c>
      <c r="D189" s="209" t="s">
        <v>1103</v>
      </c>
      <c r="E189" s="209" t="s">
        <v>703</v>
      </c>
      <c r="F189" s="283" t="s">
        <v>13217</v>
      </c>
      <c r="H189" s="209" t="s">
        <v>1618</v>
      </c>
      <c r="I189" s="209" t="s">
        <v>12863</v>
      </c>
      <c r="J189" s="231" t="str">
        <f t="shared" si="4"/>
        <v>GoldMetalúrgica Met-Mex Peñoles S.A. De C.V.</v>
      </c>
      <c r="K189" s="231" t="str">
        <f t="shared" si="5"/>
        <v>GoldMetalúrgica Met-Mex Peñoles S.A. De C.V.</v>
      </c>
    </row>
    <row r="190" spans="1:11" hidden="1">
      <c r="A190" s="209" t="s">
        <v>1119</v>
      </c>
      <c r="B190" s="209" t="s">
        <v>2291</v>
      </c>
      <c r="C190" s="209" t="s">
        <v>12407</v>
      </c>
      <c r="D190" s="209" t="s">
        <v>1103</v>
      </c>
      <c r="E190" s="209" t="s">
        <v>703</v>
      </c>
      <c r="F190" s="283" t="s">
        <v>13217</v>
      </c>
      <c r="H190" s="209" t="s">
        <v>1618</v>
      </c>
      <c r="I190" s="209" t="s">
        <v>12863</v>
      </c>
      <c r="J190" s="231" t="str">
        <f t="shared" si="4"/>
        <v>GoldMet-Mex Pe?oles, S.A.</v>
      </c>
      <c r="K190" s="231" t="str">
        <f t="shared" si="5"/>
        <v>GoldMet-Mex Pe?oles, S.A.</v>
      </c>
    </row>
    <row r="191" spans="1:11" hidden="1">
      <c r="A191" s="209" t="s">
        <v>1119</v>
      </c>
      <c r="B191" s="209" t="s">
        <v>2123</v>
      </c>
      <c r="C191" s="209" t="s">
        <v>12407</v>
      </c>
      <c r="D191" s="209" t="s">
        <v>1103</v>
      </c>
      <c r="E191" s="209" t="s">
        <v>703</v>
      </c>
      <c r="F191" s="283" t="s">
        <v>13217</v>
      </c>
      <c r="H191" s="209" t="s">
        <v>1618</v>
      </c>
      <c r="I191" s="209" t="s">
        <v>12863</v>
      </c>
      <c r="J191" s="231" t="str">
        <f t="shared" si="4"/>
        <v>GoldMet-Mex Penoles, S.A.</v>
      </c>
      <c r="K191" s="231" t="str">
        <f t="shared" si="5"/>
        <v>GoldMet-Mex Penoles, S.A.</v>
      </c>
    </row>
    <row r="192" spans="1:11" hidden="1">
      <c r="A192" s="209" t="s">
        <v>1119</v>
      </c>
      <c r="B192" s="209" t="s">
        <v>1153</v>
      </c>
      <c r="C192" s="209" t="s">
        <v>1153</v>
      </c>
      <c r="D192" s="209" t="s">
        <v>1098</v>
      </c>
      <c r="E192" s="209" t="s">
        <v>704</v>
      </c>
      <c r="F192" s="283" t="s">
        <v>13217</v>
      </c>
      <c r="H192" s="209" t="s">
        <v>1534</v>
      </c>
      <c r="I192" s="209" t="s">
        <v>1534</v>
      </c>
      <c r="J192" s="231" t="str">
        <f t="shared" si="4"/>
        <v>GoldMitsubishi Materials Corporation</v>
      </c>
      <c r="K192" s="231" t="str">
        <f t="shared" si="5"/>
        <v>GoldMitsubishi Materials Corporation</v>
      </c>
    </row>
    <row r="193" spans="1:11" hidden="1">
      <c r="A193" s="209" t="s">
        <v>1119</v>
      </c>
      <c r="B193" s="209" t="s">
        <v>1621</v>
      </c>
      <c r="C193" s="209" t="s">
        <v>1218</v>
      </c>
      <c r="D193" s="209" t="s">
        <v>1098</v>
      </c>
      <c r="E193" s="209" t="s">
        <v>705</v>
      </c>
      <c r="F193" s="283" t="s">
        <v>13217</v>
      </c>
      <c r="H193" s="209" t="s">
        <v>1620</v>
      </c>
      <c r="I193" s="209" t="s">
        <v>1619</v>
      </c>
      <c r="J193" s="231" t="str">
        <f t="shared" si="4"/>
        <v>GoldMitsui Kinzoku Co., Ltd.</v>
      </c>
      <c r="K193" s="231" t="str">
        <f t="shared" si="5"/>
        <v>GoldMitsui Kinzoku Co., Ltd.</v>
      </c>
    </row>
    <row r="194" spans="1:11" hidden="1">
      <c r="A194" s="209" t="s">
        <v>1119</v>
      </c>
      <c r="B194" s="209" t="s">
        <v>1218</v>
      </c>
      <c r="C194" s="209" t="s">
        <v>1218</v>
      </c>
      <c r="D194" s="209" t="s">
        <v>1098</v>
      </c>
      <c r="E194" s="209" t="s">
        <v>705</v>
      </c>
      <c r="F194" s="283" t="s">
        <v>13217</v>
      </c>
      <c r="H194" s="209" t="s">
        <v>1620</v>
      </c>
      <c r="I194" s="209" t="s">
        <v>1619</v>
      </c>
      <c r="J194" s="231" t="str">
        <f t="shared" si="4"/>
        <v>GoldMitsui Mining and Smelting Co., Ltd.</v>
      </c>
      <c r="K194" s="231" t="str">
        <f t="shared" si="5"/>
        <v>GoldMitsui Mining and Smelting Co., Ltd.</v>
      </c>
    </row>
    <row r="195" spans="1:11" hidden="1">
      <c r="A195" s="209" t="s">
        <v>1119</v>
      </c>
      <c r="B195" s="209" t="s">
        <v>15489</v>
      </c>
      <c r="C195" s="209" t="s">
        <v>15489</v>
      </c>
      <c r="D195" s="209" t="s">
        <v>1088</v>
      </c>
      <c r="E195" s="209" t="s">
        <v>712</v>
      </c>
      <c r="F195" s="283" t="s">
        <v>13217</v>
      </c>
      <c r="H195" s="209" t="s">
        <v>15492</v>
      </c>
      <c r="I195" s="209" t="s">
        <v>3772</v>
      </c>
      <c r="J195" s="231" t="str">
        <f t="shared" si="4"/>
        <v>GoldMKS PAMP SA</v>
      </c>
      <c r="K195" s="231" t="str">
        <f t="shared" si="5"/>
        <v>GoldMKS PAMP SA</v>
      </c>
    </row>
    <row r="196" spans="1:11" hidden="1">
      <c r="A196" s="209" t="s">
        <v>1119</v>
      </c>
      <c r="B196" s="209" t="s">
        <v>2155</v>
      </c>
      <c r="C196" s="209" t="s">
        <v>2155</v>
      </c>
      <c r="D196" s="209" t="s">
        <v>1096</v>
      </c>
      <c r="E196" s="209" t="s">
        <v>1379</v>
      </c>
      <c r="F196" s="283" t="s">
        <v>13217</v>
      </c>
      <c r="H196" s="209" t="s">
        <v>1685</v>
      </c>
      <c r="I196" s="209" t="s">
        <v>15545</v>
      </c>
      <c r="J196" s="231" t="str">
        <f t="shared" si="4"/>
        <v>GoldMMTC-PAMP India Pvt., Ltd.</v>
      </c>
      <c r="K196" s="231" t="str">
        <f t="shared" si="5"/>
        <v>GoldMMTC-PAMP India Pvt., Ltd.</v>
      </c>
    </row>
    <row r="197" spans="1:11" hidden="1">
      <c r="A197" s="209" t="s">
        <v>1119</v>
      </c>
      <c r="B197" s="209" t="s">
        <v>2293</v>
      </c>
      <c r="C197" s="209" t="s">
        <v>2293</v>
      </c>
      <c r="D197" s="209" t="s">
        <v>1105</v>
      </c>
      <c r="E197" s="209" t="s">
        <v>2294</v>
      </c>
      <c r="F197" s="283" t="s">
        <v>13217</v>
      </c>
      <c r="H197" s="209" t="s">
        <v>2330</v>
      </c>
      <c r="I197" s="209" t="s">
        <v>2331</v>
      </c>
      <c r="J197" s="231" t="str">
        <f t="shared" si="4"/>
        <v>GoldModeltech Sdn Bhd</v>
      </c>
      <c r="K197" s="231" t="str">
        <f t="shared" si="5"/>
        <v>GoldModeltech Sdn Bhd</v>
      </c>
    </row>
    <row r="198" spans="1:11" hidden="1">
      <c r="A198" s="209" t="s">
        <v>1119</v>
      </c>
      <c r="B198" s="209" t="s">
        <v>2191</v>
      </c>
      <c r="C198" s="209" t="s">
        <v>2191</v>
      </c>
      <c r="D198" s="209" t="s">
        <v>1107</v>
      </c>
      <c r="E198" s="209" t="s">
        <v>2192</v>
      </c>
      <c r="F198" s="283" t="s">
        <v>13217</v>
      </c>
      <c r="H198" s="209" t="s">
        <v>2295</v>
      </c>
      <c r="I198" s="209" t="s">
        <v>2193</v>
      </c>
      <c r="J198" s="231" t="str">
        <f t="shared" si="4"/>
        <v>GoldMorris and Watson</v>
      </c>
      <c r="K198" s="231" t="str">
        <f t="shared" si="5"/>
        <v>GoldMorris and Watson</v>
      </c>
    </row>
    <row r="199" spans="1:11" hidden="1">
      <c r="A199" s="209" t="s">
        <v>1119</v>
      </c>
      <c r="B199" s="209" t="s">
        <v>901</v>
      </c>
      <c r="C199" s="209" t="s">
        <v>901</v>
      </c>
      <c r="D199" s="209" t="s">
        <v>873</v>
      </c>
      <c r="E199" s="209" t="s">
        <v>706</v>
      </c>
      <c r="F199" s="283" t="s">
        <v>13217</v>
      </c>
      <c r="H199" s="209" t="s">
        <v>1622</v>
      </c>
      <c r="I199" s="209" t="s">
        <v>9870</v>
      </c>
      <c r="J199" s="231" t="str">
        <f t="shared" ref="J199:J262" si="6">A199&amp;B199</f>
        <v>GoldMoscow Special Alloys Processing Plant</v>
      </c>
      <c r="K199" s="231" t="str">
        <f t="shared" ref="K199:K262" si="7">A199&amp;B199</f>
        <v>GoldMoscow Special Alloys Processing Plant</v>
      </c>
    </row>
    <row r="200" spans="1:11" hidden="1">
      <c r="A200" s="209" t="s">
        <v>1119</v>
      </c>
      <c r="B200" s="209" t="s">
        <v>12409</v>
      </c>
      <c r="C200" s="209" t="s">
        <v>12409</v>
      </c>
      <c r="D200" s="209" t="s">
        <v>879</v>
      </c>
      <c r="E200" s="209" t="s">
        <v>707</v>
      </c>
      <c r="F200" s="283" t="s">
        <v>13217</v>
      </c>
      <c r="H200" s="209" t="s">
        <v>1623</v>
      </c>
      <c r="I200" s="209" t="s">
        <v>11246</v>
      </c>
      <c r="J200" s="231" t="str">
        <f t="shared" si="6"/>
        <v>GoldNadir Metal Rafineri San. Ve Tic. A.S.</v>
      </c>
      <c r="K200" s="231" t="str">
        <f t="shared" si="7"/>
        <v>GoldNadir Metal Rafineri San. Ve Tic. A.S.</v>
      </c>
    </row>
    <row r="201" spans="1:11" hidden="1">
      <c r="A201" s="209" t="s">
        <v>1119</v>
      </c>
      <c r="B201" s="209" t="s">
        <v>1224</v>
      </c>
      <c r="C201" s="209" t="s">
        <v>12409</v>
      </c>
      <c r="D201" s="209" t="s">
        <v>879</v>
      </c>
      <c r="E201" s="209" t="s">
        <v>707</v>
      </c>
      <c r="F201" s="283" t="s">
        <v>13217</v>
      </c>
      <c r="H201" s="209" t="s">
        <v>1623</v>
      </c>
      <c r="I201" s="209" t="s">
        <v>11246</v>
      </c>
      <c r="J201" s="231" t="str">
        <f t="shared" si="6"/>
        <v>GoldNadir Metal Rafineri San. Ve Tic. A.Ş.</v>
      </c>
      <c r="K201" s="231" t="str">
        <f t="shared" si="7"/>
        <v>GoldNadir Metal Rafineri San. Ve Tic. A.Ş.</v>
      </c>
    </row>
    <row r="202" spans="1:11" hidden="1">
      <c r="A202" s="209" t="s">
        <v>1119</v>
      </c>
      <c r="B202" s="209" t="s">
        <v>1219</v>
      </c>
      <c r="C202" s="209" t="s">
        <v>1219</v>
      </c>
      <c r="D202" s="209" t="s">
        <v>881</v>
      </c>
      <c r="E202" s="209" t="s">
        <v>708</v>
      </c>
      <c r="F202" s="283" t="s">
        <v>13217</v>
      </c>
      <c r="H202" s="209" t="s">
        <v>1624</v>
      </c>
      <c r="I202" s="209" t="s">
        <v>11997</v>
      </c>
      <c r="J202" s="231" t="str">
        <f t="shared" si="6"/>
        <v>GoldNavoi Mining and Metallurgical Combinat</v>
      </c>
      <c r="K202" s="231" t="str">
        <f t="shared" si="7"/>
        <v>GoldNavoi Mining and Metallurgical Combinat</v>
      </c>
    </row>
    <row r="203" spans="1:11" hidden="1">
      <c r="A203" s="209" t="s">
        <v>1119</v>
      </c>
      <c r="B203" s="209" t="s">
        <v>12898</v>
      </c>
      <c r="C203" s="209" t="s">
        <v>12898</v>
      </c>
      <c r="D203" s="209" t="s">
        <v>1101</v>
      </c>
      <c r="E203" s="209" t="s">
        <v>12899</v>
      </c>
      <c r="F203" s="283" t="s">
        <v>13217</v>
      </c>
      <c r="H203" s="209" t="s">
        <v>12916</v>
      </c>
      <c r="I203" s="209" t="s">
        <v>12849</v>
      </c>
      <c r="J203" s="231" t="str">
        <f t="shared" si="6"/>
        <v>GoldNH Recytech Company</v>
      </c>
      <c r="K203" s="231" t="str">
        <f t="shared" si="7"/>
        <v>GoldNH Recytech Company</v>
      </c>
    </row>
    <row r="204" spans="1:11" hidden="1">
      <c r="A204" s="209" t="s">
        <v>1119</v>
      </c>
      <c r="B204" s="209" t="s">
        <v>2138</v>
      </c>
      <c r="C204" s="209" t="s">
        <v>2138</v>
      </c>
      <c r="D204" s="209" t="s">
        <v>1098</v>
      </c>
      <c r="E204" s="209" t="s">
        <v>709</v>
      </c>
      <c r="F204" s="283" t="s">
        <v>13217</v>
      </c>
      <c r="H204" s="209" t="s">
        <v>1625</v>
      </c>
      <c r="I204" s="209" t="s">
        <v>1626</v>
      </c>
      <c r="J204" s="231" t="str">
        <f t="shared" si="6"/>
        <v>GoldNihon Material Co., Ltd.</v>
      </c>
      <c r="K204" s="231" t="str">
        <f t="shared" si="7"/>
        <v>GoldNihon Material Co., Ltd.</v>
      </c>
    </row>
    <row r="205" spans="1:11" hidden="1">
      <c r="A205" s="209" t="s">
        <v>1119</v>
      </c>
      <c r="B205" s="209" t="s">
        <v>15793</v>
      </c>
      <c r="C205" s="209" t="s">
        <v>15793</v>
      </c>
      <c r="D205" s="209" t="s">
        <v>2415</v>
      </c>
      <c r="E205" s="209" t="s">
        <v>15794</v>
      </c>
      <c r="F205" s="283" t="s">
        <v>13217</v>
      </c>
      <c r="H205" s="209" t="s">
        <v>15795</v>
      </c>
      <c r="I205" s="209" t="s">
        <v>1532</v>
      </c>
      <c r="J205" s="231" t="str">
        <f t="shared" si="6"/>
        <v>GoldNOBLE METAL SERVICES</v>
      </c>
      <c r="K205" s="231" t="str">
        <f t="shared" si="7"/>
        <v>GoldNOBLE METAL SERVICES</v>
      </c>
    </row>
    <row r="206" spans="1:11" hidden="1">
      <c r="A206" s="209" t="s">
        <v>1119</v>
      </c>
      <c r="B206" s="209" t="s">
        <v>15420</v>
      </c>
      <c r="C206" s="209" t="s">
        <v>2138</v>
      </c>
      <c r="D206" s="209" t="s">
        <v>1098</v>
      </c>
      <c r="E206" s="209" t="s">
        <v>709</v>
      </c>
      <c r="F206" s="283" t="s">
        <v>13217</v>
      </c>
      <c r="H206" s="209" t="s">
        <v>1625</v>
      </c>
      <c r="I206" s="209" t="s">
        <v>1626</v>
      </c>
      <c r="J206" s="231" t="str">
        <f t="shared" si="6"/>
        <v>GoldNohon Material Corporation</v>
      </c>
      <c r="K206" s="231" t="str">
        <f t="shared" si="7"/>
        <v>GoldNohon Material Corporation</v>
      </c>
    </row>
    <row r="207" spans="1:11" hidden="1">
      <c r="A207" s="209" t="s">
        <v>1119</v>
      </c>
      <c r="B207" s="209" t="s">
        <v>1550</v>
      </c>
      <c r="C207" s="209" t="s">
        <v>1213</v>
      </c>
      <c r="D207" s="209" t="s">
        <v>1091</v>
      </c>
      <c r="E207" s="209" t="s">
        <v>654</v>
      </c>
      <c r="F207" s="283" t="s">
        <v>13217</v>
      </c>
      <c r="H207" s="209" t="s">
        <v>1549</v>
      </c>
      <c r="I207" s="209" t="s">
        <v>1549</v>
      </c>
      <c r="J207" s="231" t="str">
        <f t="shared" si="6"/>
        <v>GoldNorddeutsche Affinererie AG</v>
      </c>
      <c r="K207" s="231" t="str">
        <f t="shared" si="7"/>
        <v>GoldNorddeutsche Affinererie AG</v>
      </c>
    </row>
    <row r="208" spans="1:11" hidden="1">
      <c r="A208" s="209" t="s">
        <v>1119</v>
      </c>
      <c r="B208" s="209" t="s">
        <v>12413</v>
      </c>
      <c r="C208" s="209" t="s">
        <v>12413</v>
      </c>
      <c r="D208" s="209" t="s">
        <v>1084</v>
      </c>
      <c r="E208" s="209" t="s">
        <v>2189</v>
      </c>
      <c r="F208" s="283" t="s">
        <v>13217</v>
      </c>
      <c r="H208" s="209" t="s">
        <v>2190</v>
      </c>
      <c r="I208" s="209" t="s">
        <v>2786</v>
      </c>
      <c r="J208" s="231" t="str">
        <f t="shared" si="6"/>
        <v>GoldOgussa Osterreichische Gold- und Silber-Scheideanstalt GmbH</v>
      </c>
      <c r="K208" s="231" t="str">
        <f t="shared" si="7"/>
        <v>GoldOgussa Osterreichische Gold- und Silber-Scheideanstalt GmbH</v>
      </c>
    </row>
    <row r="209" spans="1:11" hidden="1">
      <c r="A209" s="209" t="s">
        <v>1119</v>
      </c>
      <c r="B209" s="209" t="s">
        <v>2187</v>
      </c>
      <c r="C209" s="209" t="s">
        <v>12413</v>
      </c>
      <c r="D209" s="209" t="s">
        <v>1084</v>
      </c>
      <c r="E209" s="209" t="s">
        <v>2189</v>
      </c>
      <c r="F209" s="283" t="s">
        <v>13217</v>
      </c>
      <c r="H209" s="209" t="s">
        <v>2190</v>
      </c>
      <c r="I209" s="209" t="s">
        <v>2786</v>
      </c>
      <c r="J209" s="231" t="str">
        <f t="shared" si="6"/>
        <v>GoldÖgussa Österreichische Gold- und Silber-Scheideanstalt GmbH</v>
      </c>
      <c r="K209" s="231" t="str">
        <f t="shared" si="7"/>
        <v>GoldÖgussa Österreichische Gold- und Silber-Scheideanstalt GmbH</v>
      </c>
    </row>
    <row r="210" spans="1:11" hidden="1">
      <c r="A210" s="209" t="s">
        <v>1119</v>
      </c>
      <c r="B210" s="209" t="s">
        <v>2139</v>
      </c>
      <c r="C210" s="209" t="s">
        <v>2139</v>
      </c>
      <c r="D210" s="209" t="s">
        <v>1098</v>
      </c>
      <c r="E210" s="209" t="s">
        <v>710</v>
      </c>
      <c r="F210" s="283" t="s">
        <v>13217</v>
      </c>
      <c r="H210" s="209" t="s">
        <v>1628</v>
      </c>
      <c r="I210" s="209" t="s">
        <v>1629</v>
      </c>
      <c r="J210" s="231" t="str">
        <f t="shared" si="6"/>
        <v>GoldOhura Precious Metal Industry Co., Ltd.</v>
      </c>
      <c r="K210" s="231" t="str">
        <f t="shared" si="7"/>
        <v>GoldOhura Precious Metal Industry Co., Ltd.</v>
      </c>
    </row>
    <row r="211" spans="1:11" hidden="1">
      <c r="A211" s="209" t="s">
        <v>1119</v>
      </c>
      <c r="B211" s="209" t="s">
        <v>2240</v>
      </c>
      <c r="C211" s="209" t="s">
        <v>2240</v>
      </c>
      <c r="D211" s="209" t="s">
        <v>873</v>
      </c>
      <c r="E211" s="209" t="s">
        <v>711</v>
      </c>
      <c r="F211" s="283" t="s">
        <v>13217</v>
      </c>
      <c r="H211" s="209" t="s">
        <v>1630</v>
      </c>
      <c r="I211" s="209" t="s">
        <v>10013</v>
      </c>
      <c r="J211" s="231" t="str">
        <f t="shared" si="6"/>
        <v>GoldOJSC "The Gulidov Krasnoyarsk Non-Ferrous Metals Plant" (OJSC Krastsvetmet)</v>
      </c>
      <c r="K211" s="231" t="str">
        <f t="shared" si="7"/>
        <v>GoldOJSC "The Gulidov Krasnoyarsk Non-Ferrous Metals Plant" (OJSC Krastsvetmet)</v>
      </c>
    </row>
    <row r="212" spans="1:11" hidden="1">
      <c r="A212" s="209" t="s">
        <v>1119</v>
      </c>
      <c r="B212" s="209" t="s">
        <v>1631</v>
      </c>
      <c r="C212" s="209" t="s">
        <v>2240</v>
      </c>
      <c r="D212" s="209" t="s">
        <v>873</v>
      </c>
      <c r="E212" s="209" t="s">
        <v>711</v>
      </c>
      <c r="F212" s="283" t="s">
        <v>13217</v>
      </c>
      <c r="H212" s="209" t="s">
        <v>1630</v>
      </c>
      <c r="I212" s="209" t="s">
        <v>10013</v>
      </c>
      <c r="J212" s="231" t="str">
        <f t="shared" si="6"/>
        <v>GoldOJSC Krastsvetmet</v>
      </c>
      <c r="K212" s="231" t="str">
        <f t="shared" si="7"/>
        <v>GoldOJSC Krastsvetmet</v>
      </c>
    </row>
    <row r="213" spans="1:11" hidden="1">
      <c r="A213" s="209" t="s">
        <v>1119</v>
      </c>
      <c r="B213" s="209" t="s">
        <v>2183</v>
      </c>
      <c r="C213" s="209" t="s">
        <v>15029</v>
      </c>
      <c r="D213" s="209" t="s">
        <v>873</v>
      </c>
      <c r="E213" s="209" t="s">
        <v>668</v>
      </c>
      <c r="F213" s="283" t="s">
        <v>13217</v>
      </c>
      <c r="H213" s="209" t="s">
        <v>1574</v>
      </c>
      <c r="I213" s="209" t="s">
        <v>9983</v>
      </c>
      <c r="J213" s="231" t="str">
        <f t="shared" si="6"/>
        <v>GoldOJSC Novosibirsk Refinery</v>
      </c>
      <c r="K213" s="231" t="str">
        <f t="shared" si="7"/>
        <v>GoldOJSC Novosibirsk Refinery</v>
      </c>
    </row>
    <row r="214" spans="1:11" hidden="1">
      <c r="A214" s="209" t="s">
        <v>1119</v>
      </c>
      <c r="B214" s="209" t="s">
        <v>2296</v>
      </c>
      <c r="C214" s="209" t="s">
        <v>15489</v>
      </c>
      <c r="D214" s="209" t="s">
        <v>1088</v>
      </c>
      <c r="E214" s="209" t="s">
        <v>712</v>
      </c>
      <c r="F214" s="283" t="s">
        <v>13217</v>
      </c>
      <c r="H214" s="209" t="s">
        <v>15492</v>
      </c>
      <c r="I214" s="209" t="s">
        <v>3772</v>
      </c>
      <c r="J214" s="231" t="str">
        <f t="shared" si="6"/>
        <v>GoldPAMP S.A.</v>
      </c>
      <c r="K214" s="231" t="str">
        <f t="shared" si="7"/>
        <v>GoldPAMP S.A.</v>
      </c>
    </row>
    <row r="215" spans="1:11" hidden="1">
      <c r="A215" s="209" t="s">
        <v>1119</v>
      </c>
      <c r="B215" s="209" t="s">
        <v>2204</v>
      </c>
      <c r="C215" s="209" t="s">
        <v>53</v>
      </c>
      <c r="D215" s="209" t="s">
        <v>1098</v>
      </c>
      <c r="E215" s="209" t="s">
        <v>686</v>
      </c>
      <c r="F215" s="283" t="s">
        <v>13217</v>
      </c>
      <c r="H215" s="209" t="s">
        <v>2345</v>
      </c>
      <c r="I215" s="209" t="s">
        <v>6642</v>
      </c>
      <c r="J215" s="231" t="str">
        <f t="shared" si="6"/>
        <v>GoldPan Pacific Copper Co Ltd.</v>
      </c>
      <c r="K215" s="231" t="str">
        <f t="shared" si="7"/>
        <v>GoldPan Pacific Copper Co Ltd.</v>
      </c>
    </row>
    <row r="216" spans="1:11" hidden="1">
      <c r="A216" s="209" t="s">
        <v>1119</v>
      </c>
      <c r="B216" s="209" t="s">
        <v>2424</v>
      </c>
      <c r="C216" s="209" t="s">
        <v>2424</v>
      </c>
      <c r="D216" s="209" t="s">
        <v>2415</v>
      </c>
      <c r="E216" s="209" t="s">
        <v>2425</v>
      </c>
      <c r="F216" s="283" t="s">
        <v>13217</v>
      </c>
      <c r="H216" s="209" t="s">
        <v>1531</v>
      </c>
      <c r="I216" s="209" t="s">
        <v>1532</v>
      </c>
      <c r="J216" s="231" t="str">
        <f t="shared" si="6"/>
        <v>GoldPease &amp; Curren</v>
      </c>
      <c r="K216" s="231" t="str">
        <f t="shared" si="7"/>
        <v>GoldPease &amp; Curren</v>
      </c>
    </row>
    <row r="217" spans="1:11" hidden="1">
      <c r="A217" s="209" t="s">
        <v>1119</v>
      </c>
      <c r="B217" s="209" t="s">
        <v>2140</v>
      </c>
      <c r="C217" s="209" t="s">
        <v>2140</v>
      </c>
      <c r="D217" s="209" t="s">
        <v>1090</v>
      </c>
      <c r="E217" s="209" t="s">
        <v>713</v>
      </c>
      <c r="F217" s="283" t="s">
        <v>13217</v>
      </c>
      <c r="H217" s="209" t="s">
        <v>2461</v>
      </c>
      <c r="I217" s="209" t="s">
        <v>13597</v>
      </c>
      <c r="J217" s="231" t="str">
        <f t="shared" si="6"/>
        <v>GoldPenglai Penggang Gold Industry Co., Ltd.</v>
      </c>
      <c r="K217" s="231" t="str">
        <f t="shared" si="7"/>
        <v>GoldPenglai Penggang Gold Industry Co., Ltd.</v>
      </c>
    </row>
    <row r="218" spans="1:11" hidden="1">
      <c r="A218" s="209" t="s">
        <v>1119</v>
      </c>
      <c r="B218" s="209" t="s">
        <v>2205</v>
      </c>
      <c r="C218" s="209" t="s">
        <v>2471</v>
      </c>
      <c r="D218" s="209" t="s">
        <v>1083</v>
      </c>
      <c r="E218" s="209" t="s">
        <v>735</v>
      </c>
      <c r="F218" s="283" t="s">
        <v>13217</v>
      </c>
      <c r="H218" s="209" t="s">
        <v>1671</v>
      </c>
      <c r="I218" s="209" t="s">
        <v>1672</v>
      </c>
      <c r="J218" s="231" t="str">
        <f t="shared" si="6"/>
        <v>GoldPerth Mint</v>
      </c>
      <c r="K218" s="231" t="str">
        <f t="shared" si="7"/>
        <v>GoldPerth Mint</v>
      </c>
    </row>
    <row r="219" spans="1:11" hidden="1">
      <c r="A219" s="209" t="s">
        <v>1119</v>
      </c>
      <c r="B219" s="209" t="s">
        <v>1675</v>
      </c>
      <c r="C219" s="209" t="s">
        <v>2471</v>
      </c>
      <c r="D219" s="209" t="s">
        <v>1083</v>
      </c>
      <c r="E219" s="209" t="s">
        <v>735</v>
      </c>
      <c r="F219" s="283" t="s">
        <v>13217</v>
      </c>
      <c r="H219" s="209" t="s">
        <v>1671</v>
      </c>
      <c r="I219" s="209" t="s">
        <v>1672</v>
      </c>
      <c r="J219" s="231" t="str">
        <f t="shared" si="6"/>
        <v>GoldPerth Mint (ANZ)</v>
      </c>
      <c r="K219" s="231" t="str">
        <f t="shared" si="7"/>
        <v>GoldPerth Mint (ANZ)</v>
      </c>
    </row>
    <row r="220" spans="1:11" hidden="1">
      <c r="A220" s="209" t="s">
        <v>1119</v>
      </c>
      <c r="B220" s="209" t="s">
        <v>2496</v>
      </c>
      <c r="C220" s="209" t="s">
        <v>2496</v>
      </c>
      <c r="D220" s="209" t="s">
        <v>1089</v>
      </c>
      <c r="E220" s="209" t="s">
        <v>2497</v>
      </c>
      <c r="F220" s="283" t="s">
        <v>13217</v>
      </c>
      <c r="H220" s="209" t="s">
        <v>2498</v>
      </c>
      <c r="I220" s="209" t="s">
        <v>2499</v>
      </c>
      <c r="J220" s="231" t="str">
        <f t="shared" si="6"/>
        <v>GoldPlanta Recuperadora de Metales SpA</v>
      </c>
      <c r="K220" s="231" t="str">
        <f t="shared" si="7"/>
        <v>GoldPlanta Recuperadora de Metales SpA</v>
      </c>
    </row>
    <row r="221" spans="1:11" hidden="1">
      <c r="A221" s="209" t="s">
        <v>1119</v>
      </c>
      <c r="B221" s="209" t="s">
        <v>902</v>
      </c>
      <c r="C221" s="209" t="s">
        <v>902</v>
      </c>
      <c r="D221" s="209" t="s">
        <v>873</v>
      </c>
      <c r="E221" s="209" t="s">
        <v>714</v>
      </c>
      <c r="F221" s="283" t="s">
        <v>13217</v>
      </c>
      <c r="H221" s="209" t="s">
        <v>1632</v>
      </c>
      <c r="I221" s="209" t="s">
        <v>9873</v>
      </c>
      <c r="J221" s="231" t="str">
        <f t="shared" si="6"/>
        <v>GoldPrioksky Plant of Non-Ferrous Metals</v>
      </c>
      <c r="K221" s="231" t="str">
        <f t="shared" si="7"/>
        <v>GoldPrioksky Plant of Non-Ferrous Metals</v>
      </c>
    </row>
    <row r="222" spans="1:11" hidden="1">
      <c r="A222" s="209" t="s">
        <v>1119</v>
      </c>
      <c r="B222" s="209" t="s">
        <v>2206</v>
      </c>
      <c r="C222" s="209" t="s">
        <v>15489</v>
      </c>
      <c r="D222" s="209" t="s">
        <v>1088</v>
      </c>
      <c r="E222" s="209" t="s">
        <v>712</v>
      </c>
      <c r="F222" s="283" t="s">
        <v>13217</v>
      </c>
      <c r="H222" s="209" t="s">
        <v>15492</v>
      </c>
      <c r="I222" s="209" t="s">
        <v>3772</v>
      </c>
      <c r="J222" s="231" t="str">
        <f t="shared" si="6"/>
        <v>GoldProduits Artistiques de Métaux</v>
      </c>
      <c r="K222" s="231" t="str">
        <f t="shared" si="7"/>
        <v>GoldProduits Artistiques de Métaux</v>
      </c>
    </row>
    <row r="223" spans="1:11" hidden="1">
      <c r="A223" s="209" t="s">
        <v>1119</v>
      </c>
      <c r="B223" s="209" t="s">
        <v>1220</v>
      </c>
      <c r="C223" s="209" t="s">
        <v>1220</v>
      </c>
      <c r="D223" s="209" t="s">
        <v>1095</v>
      </c>
      <c r="E223" s="209" t="s">
        <v>715</v>
      </c>
      <c r="F223" s="283" t="s">
        <v>13217</v>
      </c>
      <c r="H223" s="209" t="s">
        <v>1633</v>
      </c>
      <c r="I223" s="209" t="s">
        <v>5985</v>
      </c>
      <c r="J223" s="231" t="str">
        <f t="shared" si="6"/>
        <v>GoldPT Aneka Tambang (Persero) Tbk</v>
      </c>
      <c r="K223" s="231" t="str">
        <f t="shared" si="7"/>
        <v>GoldPT Aneka Tambang (Persero) Tbk</v>
      </c>
    </row>
    <row r="224" spans="1:11" hidden="1">
      <c r="A224" s="209" t="s">
        <v>1119</v>
      </c>
      <c r="B224" s="209" t="s">
        <v>12410</v>
      </c>
      <c r="C224" s="209" t="s">
        <v>12410</v>
      </c>
      <c r="D224" s="209" t="s">
        <v>1088</v>
      </c>
      <c r="E224" s="209" t="s">
        <v>716</v>
      </c>
      <c r="F224" s="283" t="s">
        <v>13217</v>
      </c>
      <c r="H224" s="209" t="s">
        <v>1634</v>
      </c>
      <c r="I224" s="209" t="s">
        <v>1615</v>
      </c>
      <c r="J224" s="231" t="str">
        <f t="shared" si="6"/>
        <v>GoldPX Precinox S.A.</v>
      </c>
      <c r="K224" s="231" t="str">
        <f t="shared" si="7"/>
        <v>GoldPX Precinox S.A.</v>
      </c>
    </row>
    <row r="225" spans="1:11" hidden="1">
      <c r="A225" s="209" t="s">
        <v>1119</v>
      </c>
      <c r="B225" s="209" t="s">
        <v>2297</v>
      </c>
      <c r="C225" s="209" t="s">
        <v>12410</v>
      </c>
      <c r="D225" s="209" t="s">
        <v>1088</v>
      </c>
      <c r="E225" s="209" t="s">
        <v>716</v>
      </c>
      <c r="F225" s="283" t="s">
        <v>13217</v>
      </c>
      <c r="H225" s="209" t="s">
        <v>1634</v>
      </c>
      <c r="I225" s="209" t="s">
        <v>1615</v>
      </c>
      <c r="J225" s="231" t="str">
        <f t="shared" si="6"/>
        <v>GoldPX Précinox S.A.</v>
      </c>
      <c r="K225" s="231" t="str">
        <f t="shared" si="7"/>
        <v>GoldPX Précinox S.A.</v>
      </c>
    </row>
    <row r="226" spans="1:11" hidden="1">
      <c r="A226" s="209" t="s">
        <v>1119</v>
      </c>
      <c r="B226" s="209" t="s">
        <v>13155</v>
      </c>
      <c r="C226" s="209" t="s">
        <v>13155</v>
      </c>
      <c r="D226" s="209" t="s">
        <v>2415</v>
      </c>
      <c r="E226" s="209" t="s">
        <v>13156</v>
      </c>
      <c r="F226" s="283" t="s">
        <v>13217</v>
      </c>
      <c r="H226" s="209" t="s">
        <v>13216</v>
      </c>
      <c r="I226" s="209" t="s">
        <v>1627</v>
      </c>
      <c r="J226" s="231" t="str">
        <f t="shared" si="6"/>
        <v>GoldQG Refining, LLC</v>
      </c>
      <c r="K226" s="231" t="str">
        <f t="shared" si="7"/>
        <v>GoldQG Refining, LLC</v>
      </c>
    </row>
    <row r="227" spans="1:11" hidden="1">
      <c r="A227" s="209" t="s">
        <v>1119</v>
      </c>
      <c r="B227" s="209" t="s">
        <v>2142</v>
      </c>
      <c r="C227" s="209" t="s">
        <v>2142</v>
      </c>
      <c r="D227" s="209" t="s">
        <v>883</v>
      </c>
      <c r="E227" s="209" t="s">
        <v>717</v>
      </c>
      <c r="F227" s="283" t="s">
        <v>13217</v>
      </c>
      <c r="H227" s="209" t="s">
        <v>1635</v>
      </c>
      <c r="I227" s="209" t="s">
        <v>1636</v>
      </c>
      <c r="J227" s="231" t="str">
        <f t="shared" si="6"/>
        <v>GoldRand Refinery (Pty) Ltd.</v>
      </c>
      <c r="K227" s="231" t="str">
        <f t="shared" si="7"/>
        <v>GoldRand Refinery (Pty) Ltd.</v>
      </c>
    </row>
    <row r="228" spans="1:11" hidden="1">
      <c r="A228" s="209" t="s">
        <v>1119</v>
      </c>
      <c r="B228" s="209" t="s">
        <v>26</v>
      </c>
      <c r="C228" s="209" t="s">
        <v>15791</v>
      </c>
      <c r="D228" s="209" t="s">
        <v>1101</v>
      </c>
      <c r="E228" s="209" t="s">
        <v>694</v>
      </c>
      <c r="F228" s="283" t="s">
        <v>13217</v>
      </c>
      <c r="H228" s="209" t="s">
        <v>1605</v>
      </c>
      <c r="I228" s="209" t="s">
        <v>12845</v>
      </c>
      <c r="J228" s="231" t="str">
        <f t="shared" si="6"/>
        <v>GoldRefinery LS-Nikko Copper Inc.</v>
      </c>
      <c r="K228" s="231" t="str">
        <f t="shared" si="7"/>
        <v>GoldRefinery LS-Nikko Copper Inc.</v>
      </c>
    </row>
    <row r="229" spans="1:11" hidden="1">
      <c r="A229" s="209" t="s">
        <v>1119</v>
      </c>
      <c r="B229" s="209" t="s">
        <v>12900</v>
      </c>
      <c r="C229" s="209" t="s">
        <v>12900</v>
      </c>
      <c r="D229" s="209" t="s">
        <v>1090</v>
      </c>
      <c r="E229" s="209" t="s">
        <v>669</v>
      </c>
      <c r="F229" s="283" t="s">
        <v>13217</v>
      </c>
      <c r="H229" s="209" t="s">
        <v>1575</v>
      </c>
      <c r="I229" s="209" t="s">
        <v>13607</v>
      </c>
      <c r="J229" s="231" t="str">
        <f t="shared" si="6"/>
        <v>GoldRefinery of Seemine Gold Co., Ltd.</v>
      </c>
      <c r="K229" s="231" t="str">
        <f t="shared" si="7"/>
        <v>GoldRefinery of Seemine Gold Co., Ltd.</v>
      </c>
    </row>
    <row r="230" spans="1:11" hidden="1">
      <c r="A230" s="209" t="s">
        <v>1119</v>
      </c>
      <c r="B230" s="209" t="s">
        <v>2298</v>
      </c>
      <c r="C230" s="209" t="s">
        <v>13769</v>
      </c>
      <c r="D230" s="209" t="s">
        <v>1106</v>
      </c>
      <c r="E230" s="209" t="s">
        <v>2299</v>
      </c>
      <c r="F230" s="283" t="s">
        <v>13217</v>
      </c>
      <c r="H230" s="209" t="s">
        <v>2332</v>
      </c>
      <c r="I230" s="209" t="s">
        <v>8875</v>
      </c>
      <c r="J230" s="231" t="str">
        <f t="shared" si="6"/>
        <v>GoldRemondis Argentia B.V.</v>
      </c>
      <c r="K230" s="231" t="str">
        <f t="shared" si="7"/>
        <v>GoldRemondis Argentia B.V.</v>
      </c>
    </row>
    <row r="231" spans="1:11" hidden="1">
      <c r="A231" s="209" t="s">
        <v>1119</v>
      </c>
      <c r="B231" s="209" t="s">
        <v>13769</v>
      </c>
      <c r="C231" s="209" t="s">
        <v>13769</v>
      </c>
      <c r="D231" s="209" t="s">
        <v>1106</v>
      </c>
      <c r="E231" s="209" t="s">
        <v>2299</v>
      </c>
      <c r="F231" s="283" t="s">
        <v>13217</v>
      </c>
      <c r="H231" s="209" t="s">
        <v>2332</v>
      </c>
      <c r="I231" s="209" t="s">
        <v>8875</v>
      </c>
      <c r="J231" s="231" t="str">
        <f t="shared" si="6"/>
        <v>GoldREMONDIS PMR B.V.</v>
      </c>
      <c r="K231" s="231" t="str">
        <f t="shared" si="7"/>
        <v>GoldREMONDIS PMR B.V.</v>
      </c>
    </row>
    <row r="232" spans="1:11" hidden="1">
      <c r="A232" s="209" t="s">
        <v>1119</v>
      </c>
      <c r="B232" s="209" t="s">
        <v>903</v>
      </c>
      <c r="C232" s="209" t="s">
        <v>903</v>
      </c>
      <c r="D232" s="209" t="s">
        <v>1087</v>
      </c>
      <c r="E232" s="209" t="s">
        <v>718</v>
      </c>
      <c r="F232" s="283" t="s">
        <v>13217</v>
      </c>
      <c r="H232" s="209" t="s">
        <v>1637</v>
      </c>
      <c r="I232" s="209" t="s">
        <v>1595</v>
      </c>
      <c r="J232" s="231" t="str">
        <f t="shared" si="6"/>
        <v>GoldRoyal Canadian Mint</v>
      </c>
      <c r="K232" s="231" t="str">
        <f t="shared" si="7"/>
        <v>GoldRoyal Canadian Mint</v>
      </c>
    </row>
    <row r="233" spans="1:11" hidden="1">
      <c r="A233" s="209" t="s">
        <v>1119</v>
      </c>
      <c r="B233" s="209" t="s">
        <v>2241</v>
      </c>
      <c r="C233" s="209" t="s">
        <v>2241</v>
      </c>
      <c r="D233" s="209" t="s">
        <v>1094</v>
      </c>
      <c r="E233" s="209" t="s">
        <v>2242</v>
      </c>
      <c r="F233" s="283" t="s">
        <v>13217</v>
      </c>
      <c r="H233" s="209" t="s">
        <v>2243</v>
      </c>
      <c r="I233" s="209" t="s">
        <v>2243</v>
      </c>
      <c r="J233" s="231" t="str">
        <f t="shared" si="6"/>
        <v>GoldSAAMP</v>
      </c>
      <c r="K233" s="231" t="str">
        <f t="shared" si="7"/>
        <v>GoldSAAMP</v>
      </c>
    </row>
    <row r="234" spans="1:11" hidden="1">
      <c r="A234" s="209" t="s">
        <v>1119</v>
      </c>
      <c r="B234" s="209" t="s">
        <v>1154</v>
      </c>
      <c r="C234" s="209" t="s">
        <v>1154</v>
      </c>
      <c r="D234" s="209" t="s">
        <v>2415</v>
      </c>
      <c r="E234" s="209" t="s">
        <v>719</v>
      </c>
      <c r="F234" s="283" t="s">
        <v>13217</v>
      </c>
      <c r="H234" s="209" t="s">
        <v>1638</v>
      </c>
      <c r="I234" s="209" t="s">
        <v>1639</v>
      </c>
      <c r="J234" s="231" t="str">
        <f t="shared" si="6"/>
        <v>GoldSabin Metal Corp.</v>
      </c>
      <c r="K234" s="231" t="str">
        <f t="shared" si="7"/>
        <v>GoldSabin Metal Corp.</v>
      </c>
    </row>
    <row r="235" spans="1:11" hidden="1">
      <c r="A235" s="209" t="s">
        <v>1119</v>
      </c>
      <c r="B235" s="209" t="s">
        <v>2500</v>
      </c>
      <c r="C235" s="209" t="s">
        <v>2500</v>
      </c>
      <c r="D235" s="209" t="s">
        <v>1097</v>
      </c>
      <c r="E235" s="209" t="s">
        <v>2501</v>
      </c>
      <c r="F235" s="283" t="s">
        <v>13217</v>
      </c>
      <c r="H235" s="209" t="s">
        <v>1562</v>
      </c>
      <c r="I235" s="209" t="s">
        <v>6448</v>
      </c>
      <c r="J235" s="231" t="str">
        <f t="shared" si="6"/>
        <v>GoldSafimet S.p.A</v>
      </c>
      <c r="K235" s="231" t="str">
        <f t="shared" si="7"/>
        <v>GoldSafimet S.p.A</v>
      </c>
    </row>
    <row r="236" spans="1:11" hidden="1">
      <c r="A236" s="209" t="s">
        <v>1119</v>
      </c>
      <c r="B236" s="209" t="s">
        <v>2300</v>
      </c>
      <c r="C236" s="209" t="s">
        <v>2300</v>
      </c>
      <c r="D236" s="209" t="s">
        <v>13474</v>
      </c>
      <c r="E236" s="209" t="s">
        <v>2301</v>
      </c>
      <c r="F236" s="283" t="s">
        <v>13217</v>
      </c>
      <c r="H236" s="209" t="s">
        <v>2302</v>
      </c>
      <c r="I236" s="209" t="s">
        <v>4133</v>
      </c>
      <c r="J236" s="231" t="str">
        <f t="shared" si="6"/>
        <v>GoldSAFINA A.S.</v>
      </c>
      <c r="K236" s="231" t="str">
        <f t="shared" si="7"/>
        <v>GoldSAFINA A.S.</v>
      </c>
    </row>
    <row r="237" spans="1:11" hidden="1">
      <c r="A237" s="209" t="s">
        <v>1119</v>
      </c>
      <c r="B237" s="209" t="s">
        <v>2283</v>
      </c>
      <c r="C237" s="209" t="s">
        <v>53</v>
      </c>
      <c r="D237" s="209" t="s">
        <v>1098</v>
      </c>
      <c r="E237" s="209" t="s">
        <v>686</v>
      </c>
      <c r="F237" s="283" t="s">
        <v>13217</v>
      </c>
      <c r="H237" s="209" t="s">
        <v>2345</v>
      </c>
      <c r="I237" s="209" t="s">
        <v>6642</v>
      </c>
      <c r="J237" s="231" t="str">
        <f t="shared" si="6"/>
        <v>GoldSaganoseki Smelter &amp; Refinery</v>
      </c>
      <c r="K237" s="231" t="str">
        <f t="shared" si="7"/>
        <v>GoldSaganoseki Smelter &amp; Refinery</v>
      </c>
    </row>
    <row r="238" spans="1:11" hidden="1">
      <c r="A238" s="209" t="s">
        <v>1119</v>
      </c>
      <c r="B238" s="209" t="s">
        <v>2303</v>
      </c>
      <c r="C238" s="209" t="s">
        <v>2303</v>
      </c>
      <c r="D238" s="209" t="s">
        <v>1096</v>
      </c>
      <c r="E238" s="209" t="s">
        <v>2304</v>
      </c>
      <c r="F238" s="283" t="s">
        <v>13217</v>
      </c>
      <c r="H238" s="209" t="s">
        <v>2305</v>
      </c>
      <c r="I238" s="209" t="s">
        <v>15544</v>
      </c>
      <c r="J238" s="231" t="str">
        <f t="shared" si="6"/>
        <v>GoldSai Refinery</v>
      </c>
      <c r="K238" s="231" t="str">
        <f t="shared" si="7"/>
        <v>GoldSai Refinery</v>
      </c>
    </row>
    <row r="239" spans="1:11" hidden="1">
      <c r="A239" s="209" t="s">
        <v>1119</v>
      </c>
      <c r="B239" s="209" t="s">
        <v>15490</v>
      </c>
      <c r="C239" s="209" t="s">
        <v>15490</v>
      </c>
      <c r="D239" s="209" t="s">
        <v>1082</v>
      </c>
      <c r="E239" s="209" t="s">
        <v>15491</v>
      </c>
      <c r="F239" s="283" t="s">
        <v>13217</v>
      </c>
      <c r="H239" s="209" t="s">
        <v>1694</v>
      </c>
      <c r="I239" s="209" t="s">
        <v>2555</v>
      </c>
      <c r="J239" s="231" t="str">
        <f t="shared" si="6"/>
        <v>GoldSam Precious Metals</v>
      </c>
      <c r="K239" s="231" t="str">
        <f t="shared" si="7"/>
        <v>GoldSam Precious Metals</v>
      </c>
    </row>
    <row r="240" spans="1:11" hidden="1">
      <c r="A240" s="209" t="s">
        <v>1119</v>
      </c>
      <c r="B240" s="209" t="s">
        <v>1640</v>
      </c>
      <c r="C240" s="209" t="s">
        <v>1396</v>
      </c>
      <c r="D240" s="209" t="s">
        <v>1101</v>
      </c>
      <c r="E240" s="209" t="s">
        <v>1397</v>
      </c>
      <c r="F240" s="283" t="s">
        <v>13217</v>
      </c>
      <c r="H240" s="209" t="s">
        <v>1564</v>
      </c>
      <c r="I240" s="209" t="s">
        <v>12844</v>
      </c>
      <c r="J240" s="231" t="str">
        <f t="shared" si="6"/>
        <v>GoldSamdok Metal</v>
      </c>
      <c r="K240" s="231" t="str">
        <f t="shared" si="7"/>
        <v>GoldSamdok Metal</v>
      </c>
    </row>
    <row r="241" spans="1:11" hidden="1">
      <c r="A241" s="209" t="s">
        <v>1119</v>
      </c>
      <c r="B241" s="209" t="s">
        <v>1396</v>
      </c>
      <c r="C241" s="209" t="s">
        <v>1396</v>
      </c>
      <c r="D241" s="209" t="s">
        <v>1101</v>
      </c>
      <c r="E241" s="209" t="s">
        <v>1397</v>
      </c>
      <c r="F241" s="283" t="s">
        <v>13217</v>
      </c>
      <c r="H241" s="209" t="s">
        <v>1564</v>
      </c>
      <c r="I241" s="209" t="s">
        <v>12844</v>
      </c>
      <c r="J241" s="231" t="str">
        <f t="shared" si="6"/>
        <v>GoldSamduck Precious Metals</v>
      </c>
      <c r="K241" s="231" t="str">
        <f t="shared" si="7"/>
        <v>GoldSamduck Precious Metals</v>
      </c>
    </row>
    <row r="242" spans="1:11" hidden="1">
      <c r="A242" s="209" t="s">
        <v>1119</v>
      </c>
      <c r="B242" s="209" t="s">
        <v>2426</v>
      </c>
      <c r="C242" s="209" t="s">
        <v>2426</v>
      </c>
      <c r="D242" s="209" t="s">
        <v>1101</v>
      </c>
      <c r="E242" s="209" t="s">
        <v>720</v>
      </c>
      <c r="F242" s="283" t="s">
        <v>13217</v>
      </c>
      <c r="H242" s="209" t="s">
        <v>1642</v>
      </c>
      <c r="I242" s="209" t="s">
        <v>12851</v>
      </c>
      <c r="J242" s="231" t="str">
        <f t="shared" si="6"/>
        <v>GoldSamwon Metals Corp.</v>
      </c>
      <c r="K242" s="231" t="str">
        <f t="shared" si="7"/>
        <v>GoldSamwon Metals Corp.</v>
      </c>
    </row>
    <row r="243" spans="1:11" hidden="1">
      <c r="A243" s="209" t="s">
        <v>1119</v>
      </c>
      <c r="B243" s="209" t="s">
        <v>1641</v>
      </c>
      <c r="C243" s="209" t="s">
        <v>1396</v>
      </c>
      <c r="D243" s="209" t="s">
        <v>1101</v>
      </c>
      <c r="E243" s="209" t="s">
        <v>1397</v>
      </c>
      <c r="F243" s="283" t="s">
        <v>13217</v>
      </c>
      <c r="H243" s="209" t="s">
        <v>1564</v>
      </c>
      <c r="I243" s="209" t="s">
        <v>12844</v>
      </c>
      <c r="J243" s="231" t="str">
        <f t="shared" si="6"/>
        <v>GoldSD (Samdok) Metal</v>
      </c>
      <c r="K243" s="231" t="str">
        <f t="shared" si="7"/>
        <v>GoldSD (Samdok) Metal</v>
      </c>
    </row>
    <row r="244" spans="1:11" hidden="1">
      <c r="A244" s="209" t="s">
        <v>1119</v>
      </c>
      <c r="B244" s="209" t="s">
        <v>12411</v>
      </c>
      <c r="C244" s="209" t="s">
        <v>12411</v>
      </c>
      <c r="D244" s="209" t="s">
        <v>1092</v>
      </c>
      <c r="E244" s="209" t="s">
        <v>721</v>
      </c>
      <c r="F244" s="283" t="s">
        <v>13217</v>
      </c>
      <c r="H244" s="209" t="s">
        <v>1643</v>
      </c>
      <c r="I244" s="209" t="s">
        <v>4652</v>
      </c>
      <c r="J244" s="231" t="str">
        <f t="shared" si="6"/>
        <v>GoldSEMPSA Joyeria Plateria S.A.</v>
      </c>
      <c r="K244" s="231" t="str">
        <f t="shared" si="7"/>
        <v>GoldSEMPSA Joyeria Plateria S.A.</v>
      </c>
    </row>
    <row r="245" spans="1:11" hidden="1">
      <c r="A245" s="209" t="s">
        <v>1119</v>
      </c>
      <c r="B245" s="209" t="s">
        <v>2306</v>
      </c>
      <c r="C245" s="209" t="s">
        <v>12411</v>
      </c>
      <c r="D245" s="209" t="s">
        <v>1092</v>
      </c>
      <c r="E245" s="209" t="s">
        <v>721</v>
      </c>
      <c r="F245" s="283" t="s">
        <v>13217</v>
      </c>
      <c r="H245" s="209" t="s">
        <v>1643</v>
      </c>
      <c r="I245" s="209" t="s">
        <v>4652</v>
      </c>
      <c r="J245" s="231" t="str">
        <f t="shared" si="6"/>
        <v>GoldSEMPSA Joyería Platería S.A.</v>
      </c>
      <c r="K245" s="231" t="str">
        <f t="shared" si="7"/>
        <v>GoldSEMPSA Joyería Platería S.A.</v>
      </c>
    </row>
    <row r="246" spans="1:11" hidden="1">
      <c r="A246" s="209" t="s">
        <v>1119</v>
      </c>
      <c r="B246" s="209" t="s">
        <v>1644</v>
      </c>
      <c r="C246" s="209" t="s">
        <v>12411</v>
      </c>
      <c r="D246" s="209" t="s">
        <v>1092</v>
      </c>
      <c r="E246" s="209" t="s">
        <v>721</v>
      </c>
      <c r="F246" s="283" t="s">
        <v>13217</v>
      </c>
      <c r="H246" s="209" t="s">
        <v>1643</v>
      </c>
      <c r="I246" s="209" t="s">
        <v>4652</v>
      </c>
      <c r="J246" s="231" t="str">
        <f t="shared" si="6"/>
        <v>GoldSempsa JP (Cookson Sempsa)</v>
      </c>
      <c r="K246" s="231" t="str">
        <f t="shared" si="7"/>
        <v>GoldSempsa JP (Cookson Sempsa)</v>
      </c>
    </row>
    <row r="247" spans="1:11" hidden="1">
      <c r="A247" s="209" t="s">
        <v>1119</v>
      </c>
      <c r="B247" s="209" t="s">
        <v>15041</v>
      </c>
      <c r="C247" s="209" t="s">
        <v>15020</v>
      </c>
      <c r="D247" s="209" t="s">
        <v>1090</v>
      </c>
      <c r="E247" s="209" t="s">
        <v>728</v>
      </c>
      <c r="F247" s="283" t="s">
        <v>13217</v>
      </c>
      <c r="H247" s="209" t="s">
        <v>1647</v>
      </c>
      <c r="I247" s="209" t="s">
        <v>13597</v>
      </c>
      <c r="J247" s="231" t="str">
        <f t="shared" si="6"/>
        <v>GoldShan Dong Huangjin</v>
      </c>
      <c r="K247" s="231" t="str">
        <f t="shared" si="7"/>
        <v>GoldShan Dong Huangjin</v>
      </c>
    </row>
    <row r="248" spans="1:11" hidden="1">
      <c r="A248" s="209" t="s">
        <v>1119</v>
      </c>
      <c r="B248" s="209" t="s">
        <v>1660</v>
      </c>
      <c r="C248" s="209" t="s">
        <v>15020</v>
      </c>
      <c r="D248" s="209" t="s">
        <v>1090</v>
      </c>
      <c r="E248" s="209" t="s">
        <v>728</v>
      </c>
      <c r="F248" s="283" t="s">
        <v>13217</v>
      </c>
      <c r="H248" s="209" t="s">
        <v>1647</v>
      </c>
      <c r="I248" s="209" t="s">
        <v>13597</v>
      </c>
      <c r="J248" s="231" t="str">
        <f t="shared" si="6"/>
        <v>GoldShandong Gold Mine(Laizhou) Smelter Co., Ltd.</v>
      </c>
      <c r="K248" s="231" t="str">
        <f t="shared" si="7"/>
        <v>GoldShandong Gold Mine(Laizhou) Smelter Co., Ltd.</v>
      </c>
    </row>
    <row r="249" spans="1:11" hidden="1">
      <c r="A249" s="209" t="s">
        <v>1119</v>
      </c>
      <c r="B249" s="209" t="s">
        <v>15020</v>
      </c>
      <c r="C249" s="209" t="s">
        <v>15020</v>
      </c>
      <c r="D249" s="209" t="s">
        <v>1090</v>
      </c>
      <c r="E249" s="209" t="s">
        <v>728</v>
      </c>
      <c r="F249" s="283" t="s">
        <v>13217</v>
      </c>
      <c r="H249" s="209" t="s">
        <v>1647</v>
      </c>
      <c r="I249" s="209" t="s">
        <v>13597</v>
      </c>
      <c r="J249" s="231" t="str">
        <f t="shared" si="6"/>
        <v>GoldShandong Gold Smelting Co., Ltd.</v>
      </c>
      <c r="K249" s="231" t="str">
        <f t="shared" si="7"/>
        <v>GoldShandong Gold Smelting Co., Ltd.</v>
      </c>
    </row>
    <row r="250" spans="1:11" hidden="1">
      <c r="A250" s="209" t="s">
        <v>1119</v>
      </c>
      <c r="B250" s="209" t="s">
        <v>2427</v>
      </c>
      <c r="C250" s="209" t="s">
        <v>1576</v>
      </c>
      <c r="D250" s="209" t="s">
        <v>1090</v>
      </c>
      <c r="E250" s="209" t="s">
        <v>1577</v>
      </c>
      <c r="F250" s="283" t="s">
        <v>13217</v>
      </c>
      <c r="H250" s="209" t="s">
        <v>1578</v>
      </c>
      <c r="I250" s="209" t="s">
        <v>13597</v>
      </c>
      <c r="J250" s="231" t="str">
        <f t="shared" si="6"/>
        <v>GoldShandong Guoda Gold Co., Ltd.</v>
      </c>
      <c r="K250" s="231" t="str">
        <f t="shared" si="7"/>
        <v>GoldShandong Guoda Gold Co., Ltd.</v>
      </c>
    </row>
    <row r="251" spans="1:11" hidden="1">
      <c r="A251" s="209" t="s">
        <v>1119</v>
      </c>
      <c r="B251" s="209" t="s">
        <v>15042</v>
      </c>
      <c r="C251" s="209" t="s">
        <v>15020</v>
      </c>
      <c r="D251" s="209" t="s">
        <v>1090</v>
      </c>
      <c r="E251" s="209" t="s">
        <v>728</v>
      </c>
      <c r="F251" s="283" t="s">
        <v>13217</v>
      </c>
      <c r="H251" s="209" t="s">
        <v>1647</v>
      </c>
      <c r="I251" s="209" t="s">
        <v>13597</v>
      </c>
      <c r="J251" s="231" t="str">
        <f t="shared" si="6"/>
        <v>Goldshandong huangjin</v>
      </c>
      <c r="K251" s="231" t="str">
        <f t="shared" si="7"/>
        <v>Goldshandong huangjin</v>
      </c>
    </row>
    <row r="252" spans="1:11" hidden="1">
      <c r="A252" s="209" t="s">
        <v>1119</v>
      </c>
      <c r="B252" s="209" t="s">
        <v>13770</v>
      </c>
      <c r="C252" s="209" t="s">
        <v>13770</v>
      </c>
      <c r="D252" s="209" t="s">
        <v>1090</v>
      </c>
      <c r="E252" s="209" t="s">
        <v>13771</v>
      </c>
      <c r="F252" s="283" t="s">
        <v>13217</v>
      </c>
      <c r="H252" s="209" t="s">
        <v>1647</v>
      </c>
      <c r="I252" s="209" t="s">
        <v>13597</v>
      </c>
      <c r="J252" s="231" t="str">
        <f t="shared" si="6"/>
        <v>GoldShandong Humon Smelting Co., Ltd.</v>
      </c>
      <c r="K252" s="231" t="str">
        <f t="shared" si="7"/>
        <v>GoldShandong Humon Smelting Co., Ltd.</v>
      </c>
    </row>
    <row r="253" spans="1:11" hidden="1">
      <c r="A253" s="209" t="s">
        <v>1119</v>
      </c>
      <c r="B253" s="209" t="s">
        <v>12901</v>
      </c>
      <c r="C253" s="209" t="s">
        <v>15020</v>
      </c>
      <c r="D253" s="209" t="s">
        <v>1090</v>
      </c>
      <c r="E253" s="209" t="s">
        <v>728</v>
      </c>
      <c r="F253" s="283" t="s">
        <v>13217</v>
      </c>
      <c r="H253" s="209" t="s">
        <v>1647</v>
      </c>
      <c r="I253" s="209" t="s">
        <v>13597</v>
      </c>
      <c r="J253" s="231" t="str">
        <f t="shared" si="6"/>
        <v>GoldShandong middlings JinYe group Co., LTD</v>
      </c>
      <c r="K253" s="231" t="str">
        <f t="shared" si="7"/>
        <v>GoldShandong middlings JinYe group Co., LTD</v>
      </c>
    </row>
    <row r="254" spans="1:11" hidden="1">
      <c r="A254" s="209" t="s">
        <v>1119</v>
      </c>
      <c r="B254" s="209" t="s">
        <v>1648</v>
      </c>
      <c r="C254" s="209" t="s">
        <v>1645</v>
      </c>
      <c r="D254" s="209" t="s">
        <v>1090</v>
      </c>
      <c r="E254" s="209" t="s">
        <v>1646</v>
      </c>
      <c r="F254" s="283" t="s">
        <v>13217</v>
      </c>
      <c r="H254" s="209" t="s">
        <v>1647</v>
      </c>
      <c r="I254" s="209" t="s">
        <v>13597</v>
      </c>
      <c r="J254" s="231" t="str">
        <f t="shared" si="6"/>
        <v>GoldShandong Tarzan Bio-Gold Industry Co., Ltd.</v>
      </c>
      <c r="K254" s="231" t="str">
        <f t="shared" si="7"/>
        <v>GoldShandong Tarzan Bio-Gold Industry Co., Ltd.</v>
      </c>
    </row>
    <row r="255" spans="1:11" hidden="1">
      <c r="A255" s="209" t="s">
        <v>1119</v>
      </c>
      <c r="B255" s="209" t="s">
        <v>1645</v>
      </c>
      <c r="C255" s="209" t="s">
        <v>1645</v>
      </c>
      <c r="D255" s="209" t="s">
        <v>1090</v>
      </c>
      <c r="E255" s="209" t="s">
        <v>1646</v>
      </c>
      <c r="F255" s="283" t="s">
        <v>13217</v>
      </c>
      <c r="H255" s="209" t="s">
        <v>1647</v>
      </c>
      <c r="I255" s="209" t="s">
        <v>13597</v>
      </c>
      <c r="J255" s="231" t="str">
        <f t="shared" si="6"/>
        <v>GoldShandong Tiancheng Biological Gold Industrial Co., Ltd.</v>
      </c>
      <c r="K255" s="231" t="str">
        <f t="shared" si="7"/>
        <v>GoldShandong Tiancheng Biological Gold Industrial Co., Ltd.</v>
      </c>
    </row>
    <row r="256" spans="1:11" hidden="1">
      <c r="A256" s="209" t="s">
        <v>1119</v>
      </c>
      <c r="B256" s="209" t="s">
        <v>2144</v>
      </c>
      <c r="C256" s="209" t="s">
        <v>2144</v>
      </c>
      <c r="D256" s="209" t="s">
        <v>1090</v>
      </c>
      <c r="E256" s="209" t="s">
        <v>722</v>
      </c>
      <c r="F256" s="283" t="s">
        <v>13217</v>
      </c>
      <c r="H256" s="209" t="s">
        <v>1578</v>
      </c>
      <c r="I256" s="209" t="s">
        <v>13597</v>
      </c>
      <c r="J256" s="231" t="str">
        <f t="shared" si="6"/>
        <v>GoldShandong Zhaojin Gold &amp; Silver Refinery Co., Ltd.</v>
      </c>
      <c r="K256" s="231" t="str">
        <f t="shared" si="7"/>
        <v>GoldShandong Zhaojin Gold &amp; Silver Refinery Co., Ltd.</v>
      </c>
    </row>
    <row r="257" spans="1:11" hidden="1">
      <c r="A257" s="209" t="s">
        <v>1119</v>
      </c>
      <c r="B257" s="209" t="s">
        <v>1649</v>
      </c>
      <c r="C257" s="209" t="s">
        <v>15020</v>
      </c>
      <c r="D257" s="209" t="s">
        <v>1090</v>
      </c>
      <c r="E257" s="209" t="s">
        <v>728</v>
      </c>
      <c r="F257" s="283" t="s">
        <v>13217</v>
      </c>
      <c r="H257" s="209" t="s">
        <v>1647</v>
      </c>
      <c r="I257" s="209" t="s">
        <v>13597</v>
      </c>
      <c r="J257" s="231" t="str">
        <f t="shared" si="6"/>
        <v>GoldShangdong Gold (Laizhou)</v>
      </c>
      <c r="K257" s="231" t="str">
        <f t="shared" si="7"/>
        <v>GoldShangdong Gold (Laizhou)</v>
      </c>
    </row>
    <row r="258" spans="1:11" hidden="1">
      <c r="A258" s="209" t="s">
        <v>1119</v>
      </c>
      <c r="B258" s="209" t="s">
        <v>15421</v>
      </c>
      <c r="C258" s="209" t="s">
        <v>15421</v>
      </c>
      <c r="D258" s="209" t="s">
        <v>1090</v>
      </c>
      <c r="E258" s="209" t="s">
        <v>15422</v>
      </c>
      <c r="F258" s="283" t="s">
        <v>13217</v>
      </c>
      <c r="H258" s="209" t="s">
        <v>15104</v>
      </c>
      <c r="I258" s="209" t="s">
        <v>13601</v>
      </c>
      <c r="J258" s="231" t="str">
        <f t="shared" si="6"/>
        <v>GoldShenzhen CuiLu Gold Co., Ltd.</v>
      </c>
      <c r="K258" s="231" t="str">
        <f t="shared" si="7"/>
        <v>GoldShenzhen CuiLu Gold Co., Ltd.</v>
      </c>
    </row>
    <row r="259" spans="1:11" hidden="1">
      <c r="A259" s="209" t="s">
        <v>1119</v>
      </c>
      <c r="B259" s="209" t="s">
        <v>15796</v>
      </c>
      <c r="C259" s="209" t="s">
        <v>15796</v>
      </c>
      <c r="D259" s="209" t="s">
        <v>1090</v>
      </c>
      <c r="E259" s="209" t="s">
        <v>15797</v>
      </c>
      <c r="F259" s="283" t="s">
        <v>13217</v>
      </c>
      <c r="H259" s="209" t="s">
        <v>15104</v>
      </c>
      <c r="I259" s="209" t="s">
        <v>13601</v>
      </c>
      <c r="J259" s="231" t="str">
        <f t="shared" si="6"/>
        <v>GoldSHENZHEN JINJUNWEI RESOURCE COMPREHENSIVE DEVELOPMENT CO., LTD.</v>
      </c>
      <c r="K259" s="231" t="str">
        <f t="shared" si="7"/>
        <v>GoldSHENZHEN JINJUNWEI RESOURCE COMPREHENSIVE DEVELOPMENT CO., LTD.</v>
      </c>
    </row>
    <row r="260" spans="1:11" hidden="1">
      <c r="A260" s="209" t="s">
        <v>1119</v>
      </c>
      <c r="B260" s="209" t="s">
        <v>15043</v>
      </c>
      <c r="C260" s="209" t="s">
        <v>15043</v>
      </c>
      <c r="D260" s="209" t="s">
        <v>1090</v>
      </c>
      <c r="E260" s="209" t="s">
        <v>15044</v>
      </c>
      <c r="F260" s="283" t="s">
        <v>13217</v>
      </c>
      <c r="H260" s="209" t="s">
        <v>15104</v>
      </c>
      <c r="I260" s="209" t="s">
        <v>13601</v>
      </c>
      <c r="J260" s="231" t="str">
        <f t="shared" si="6"/>
        <v>GoldShenzhen Zhonghenglong Real Industry Co., Ltd.</v>
      </c>
      <c r="K260" s="231" t="str">
        <f t="shared" si="7"/>
        <v>GoldShenzhen Zhonghenglong Real Industry Co., Ltd.</v>
      </c>
    </row>
    <row r="261" spans="1:11" hidden="1">
      <c r="A261" s="209" t="s">
        <v>1119</v>
      </c>
      <c r="B261" s="209" t="s">
        <v>13824</v>
      </c>
      <c r="C261" s="209" t="s">
        <v>13824</v>
      </c>
      <c r="D261" s="209" t="s">
        <v>1096</v>
      </c>
      <c r="E261" s="209" t="s">
        <v>13839</v>
      </c>
      <c r="F261" s="283" t="s">
        <v>13217</v>
      </c>
      <c r="H261" s="209" t="s">
        <v>13847</v>
      </c>
      <c r="I261" s="209" t="s">
        <v>15410</v>
      </c>
      <c r="J261" s="231" t="str">
        <f t="shared" si="6"/>
        <v>GoldShirpur Gold Refinery Ltd.</v>
      </c>
      <c r="K261" s="231" t="str">
        <f t="shared" si="7"/>
        <v>GoldShirpur Gold Refinery Ltd.</v>
      </c>
    </row>
    <row r="262" spans="1:11" hidden="1">
      <c r="A262" s="209" t="s">
        <v>1119</v>
      </c>
      <c r="B262" s="209" t="s">
        <v>27</v>
      </c>
      <c r="C262" s="209" t="s">
        <v>1221</v>
      </c>
      <c r="D262" s="209" t="s">
        <v>1098</v>
      </c>
      <c r="E262" s="209" t="s">
        <v>726</v>
      </c>
      <c r="F262" s="283" t="s">
        <v>13217</v>
      </c>
      <c r="H262" s="209" t="s">
        <v>1655</v>
      </c>
      <c r="I262" s="209" t="s">
        <v>1656</v>
      </c>
      <c r="J262" s="231" t="str">
        <f t="shared" si="6"/>
        <v>GoldShonan Plant Tanaka Kikinzoku</v>
      </c>
      <c r="K262" s="231" t="str">
        <f t="shared" si="7"/>
        <v>GoldShonan Plant Tanaka Kikinzoku</v>
      </c>
    </row>
    <row r="263" spans="1:11" hidden="1">
      <c r="A263" s="209" t="s">
        <v>1119</v>
      </c>
      <c r="B263" s="209" t="s">
        <v>12902</v>
      </c>
      <c r="C263" s="209" t="s">
        <v>904</v>
      </c>
      <c r="D263" s="209" t="s">
        <v>873</v>
      </c>
      <c r="E263" s="209" t="s">
        <v>723</v>
      </c>
      <c r="F263" s="283" t="s">
        <v>13217</v>
      </c>
      <c r="H263" s="209" t="s">
        <v>1652</v>
      </c>
      <c r="I263" s="209" t="s">
        <v>9937</v>
      </c>
      <c r="J263" s="231" t="str">
        <f t="shared" ref="J263:J325" si="8">A263&amp;B263</f>
        <v>GoldShyolkovsky</v>
      </c>
      <c r="K263" s="231" t="str">
        <f t="shared" ref="K263:K325" si="9">A263&amp;B263</f>
        <v>GoldShyolkovsky</v>
      </c>
    </row>
    <row r="264" spans="1:11" hidden="1">
      <c r="A264" s="209" t="s">
        <v>1119</v>
      </c>
      <c r="B264" s="209" t="s">
        <v>2145</v>
      </c>
      <c r="C264" s="209" t="s">
        <v>2145</v>
      </c>
      <c r="D264" s="209" t="s">
        <v>1090</v>
      </c>
      <c r="E264" s="209" t="s">
        <v>1380</v>
      </c>
      <c r="F264" s="283" t="s">
        <v>13217</v>
      </c>
      <c r="H264" s="209" t="s">
        <v>1651</v>
      </c>
      <c r="I264" s="209" t="s">
        <v>13603</v>
      </c>
      <c r="J264" s="231" t="str">
        <f t="shared" si="8"/>
        <v>GoldSichuan Tianze Precious Metals Co., Ltd.</v>
      </c>
      <c r="K264" s="231" t="str">
        <f t="shared" si="9"/>
        <v>GoldSichuan Tianze Precious Metals Co., Ltd.</v>
      </c>
    </row>
    <row r="265" spans="1:11" hidden="1">
      <c r="A265" s="209" t="s">
        <v>1119</v>
      </c>
      <c r="B265" s="209" t="s">
        <v>28</v>
      </c>
      <c r="C265" s="209" t="s">
        <v>1221</v>
      </c>
      <c r="D265" s="209" t="s">
        <v>1098</v>
      </c>
      <c r="E265" s="209" t="s">
        <v>726</v>
      </c>
      <c r="F265" s="283" t="s">
        <v>13217</v>
      </c>
      <c r="H265" s="209" t="s">
        <v>1655</v>
      </c>
      <c r="I265" s="209" t="s">
        <v>1656</v>
      </c>
      <c r="J265" s="231" t="str">
        <f t="shared" si="8"/>
        <v>GoldSingapore Tanaka</v>
      </c>
      <c r="K265" s="231" t="str">
        <f t="shared" si="9"/>
        <v>GoldSingapore Tanaka</v>
      </c>
    </row>
    <row r="266" spans="1:11" hidden="1">
      <c r="A266" s="209" t="s">
        <v>1119</v>
      </c>
      <c r="B266" s="209" t="s">
        <v>1381</v>
      </c>
      <c r="C266" s="209" t="s">
        <v>1381</v>
      </c>
      <c r="D266" s="209" t="s">
        <v>2414</v>
      </c>
      <c r="E266" s="209" t="s">
        <v>1382</v>
      </c>
      <c r="F266" s="283" t="s">
        <v>13217</v>
      </c>
      <c r="H266" s="209" t="s">
        <v>1690</v>
      </c>
      <c r="I266" s="209" t="s">
        <v>1691</v>
      </c>
      <c r="J266" s="231" t="str">
        <f t="shared" si="8"/>
        <v>GoldSingway Technology Co., Ltd.</v>
      </c>
      <c r="K266" s="231" t="str">
        <f t="shared" si="9"/>
        <v>GoldSingway Technology Co., Ltd.</v>
      </c>
    </row>
    <row r="267" spans="1:11" hidden="1">
      <c r="A267" s="209" t="s">
        <v>1119</v>
      </c>
      <c r="B267" s="209" t="s">
        <v>1011</v>
      </c>
      <c r="C267" s="209" t="s">
        <v>55</v>
      </c>
      <c r="D267" s="209" t="s">
        <v>1098</v>
      </c>
      <c r="E267" s="209" t="s">
        <v>725</v>
      </c>
      <c r="F267" s="283" t="s">
        <v>13217</v>
      </c>
      <c r="H267" s="209" t="s">
        <v>1654</v>
      </c>
      <c r="I267" s="209" t="s">
        <v>2196</v>
      </c>
      <c r="J267" s="231" t="str">
        <f t="shared" si="8"/>
        <v>GoldSMM</v>
      </c>
      <c r="K267" s="231" t="str">
        <f t="shared" si="9"/>
        <v>GoldSMM</v>
      </c>
    </row>
    <row r="268" spans="1:11" hidden="1">
      <c r="A268" s="209" t="s">
        <v>1119</v>
      </c>
      <c r="B268" s="209" t="s">
        <v>904</v>
      </c>
      <c r="C268" s="209" t="s">
        <v>904</v>
      </c>
      <c r="D268" s="209" t="s">
        <v>873</v>
      </c>
      <c r="E268" s="209" t="s">
        <v>723</v>
      </c>
      <c r="F268" s="283" t="s">
        <v>13217</v>
      </c>
      <c r="H268" s="209" t="s">
        <v>1652</v>
      </c>
      <c r="I268" s="209" t="s">
        <v>9937</v>
      </c>
      <c r="J268" s="231" t="str">
        <f t="shared" si="8"/>
        <v>GoldSOE Shyolkovsky Factory of Secondary Precious Metals</v>
      </c>
      <c r="K268" s="231" t="str">
        <f t="shared" si="9"/>
        <v>GoldSOE Shyolkovsky Factory of Secondary Precious Metals</v>
      </c>
    </row>
    <row r="269" spans="1:11" hidden="1">
      <c r="A269" s="209" t="s">
        <v>1119</v>
      </c>
      <c r="B269" s="209" t="s">
        <v>905</v>
      </c>
      <c r="C269" s="209" t="s">
        <v>905</v>
      </c>
      <c r="D269" s="209" t="s">
        <v>2414</v>
      </c>
      <c r="E269" s="209" t="s">
        <v>724</v>
      </c>
      <c r="F269" s="283" t="s">
        <v>13217</v>
      </c>
      <c r="H269" s="209" t="s">
        <v>1653</v>
      </c>
      <c r="I269" s="209" t="s">
        <v>11489</v>
      </c>
      <c r="J269" s="231" t="str">
        <f t="shared" si="8"/>
        <v>GoldSolar Applied Materials Technology Corp.</v>
      </c>
      <c r="K269" s="231" t="str">
        <f t="shared" si="9"/>
        <v>GoldSolar Applied Materials Technology Corp.</v>
      </c>
    </row>
    <row r="270" spans="1:11" hidden="1">
      <c r="A270" s="209" t="s">
        <v>1119</v>
      </c>
      <c r="B270" s="209" t="s">
        <v>29</v>
      </c>
      <c r="C270" s="209" t="s">
        <v>905</v>
      </c>
      <c r="D270" s="209" t="s">
        <v>2414</v>
      </c>
      <c r="E270" s="209" t="s">
        <v>724</v>
      </c>
      <c r="F270" s="283" t="s">
        <v>13217</v>
      </c>
      <c r="H270" s="209" t="s">
        <v>1653</v>
      </c>
      <c r="I270" s="209" t="s">
        <v>11489</v>
      </c>
      <c r="J270" s="231" t="str">
        <f t="shared" si="8"/>
        <v>GoldSOLAR CHEMICALAPPLIED MATERIALS TECHNOLOGY (KUN SHAN)</v>
      </c>
      <c r="K270" s="231" t="str">
        <f t="shared" si="9"/>
        <v>GoldSOLAR CHEMICALAPPLIED MATERIALS TECHNOLOGY (KUN SHAN)</v>
      </c>
    </row>
    <row r="271" spans="1:11" hidden="1">
      <c r="A271" s="209" t="s">
        <v>1119</v>
      </c>
      <c r="B271" s="209" t="s">
        <v>30</v>
      </c>
      <c r="C271" s="209" t="s">
        <v>905</v>
      </c>
      <c r="D271" s="209" t="s">
        <v>2414</v>
      </c>
      <c r="E271" s="209" t="s">
        <v>724</v>
      </c>
      <c r="F271" s="283" t="s">
        <v>13217</v>
      </c>
      <c r="H271" s="209" t="s">
        <v>1653</v>
      </c>
      <c r="I271" s="209" t="s">
        <v>11489</v>
      </c>
      <c r="J271" s="231" t="str">
        <f t="shared" si="8"/>
        <v>GoldSolartech</v>
      </c>
      <c r="K271" s="231" t="str">
        <f t="shared" si="9"/>
        <v>GoldSolartech</v>
      </c>
    </row>
    <row r="272" spans="1:11" hidden="1">
      <c r="A272" s="209" t="s">
        <v>1119</v>
      </c>
      <c r="B272" s="209" t="s">
        <v>13772</v>
      </c>
      <c r="C272" s="209" t="s">
        <v>13772</v>
      </c>
      <c r="D272" s="209" t="s">
        <v>1096</v>
      </c>
      <c r="E272" s="209" t="s">
        <v>13773</v>
      </c>
      <c r="F272" s="283" t="s">
        <v>13217</v>
      </c>
      <c r="H272" s="209" t="s">
        <v>15105</v>
      </c>
      <c r="I272" s="209" t="s">
        <v>15543</v>
      </c>
      <c r="J272" s="231" t="str">
        <f t="shared" si="8"/>
        <v>GoldSovereign Metals</v>
      </c>
      <c r="K272" s="231" t="str">
        <f t="shared" si="9"/>
        <v>GoldSovereign Metals</v>
      </c>
    </row>
    <row r="273" spans="1:11" hidden="1">
      <c r="A273" s="209" t="s">
        <v>1119</v>
      </c>
      <c r="B273" s="209" t="s">
        <v>2502</v>
      </c>
      <c r="C273" s="209" t="s">
        <v>2502</v>
      </c>
      <c r="D273" s="209" t="s">
        <v>1102</v>
      </c>
      <c r="E273" s="209" t="s">
        <v>2503</v>
      </c>
      <c r="F273" s="283" t="s">
        <v>13217</v>
      </c>
      <c r="H273" s="209" t="s">
        <v>2504</v>
      </c>
      <c r="I273" s="209" t="s">
        <v>2504</v>
      </c>
      <c r="J273" s="231" t="str">
        <f t="shared" si="8"/>
        <v>GoldState Research Institute Center for Physical Sciences and Technology</v>
      </c>
      <c r="K273" s="231" t="str">
        <f t="shared" si="9"/>
        <v>GoldState Research Institute Center for Physical Sciences and Technology</v>
      </c>
    </row>
    <row r="274" spans="1:11" hidden="1">
      <c r="A274" s="209" t="s">
        <v>1119</v>
      </c>
      <c r="B274" s="209" t="s">
        <v>1699</v>
      </c>
      <c r="C274" s="209" t="s">
        <v>1699</v>
      </c>
      <c r="D274" s="209" t="s">
        <v>875</v>
      </c>
      <c r="E274" s="209" t="s">
        <v>1700</v>
      </c>
      <c r="F274" s="283" t="s">
        <v>13217</v>
      </c>
      <c r="H274" s="209" t="s">
        <v>1701</v>
      </c>
      <c r="I274" s="209" t="s">
        <v>1701</v>
      </c>
      <c r="J274" s="231" t="str">
        <f t="shared" si="8"/>
        <v>GoldSudan Gold Refinery</v>
      </c>
      <c r="K274" s="231" t="str">
        <f t="shared" si="9"/>
        <v>GoldSudan Gold Refinery</v>
      </c>
    </row>
    <row r="275" spans="1:11" hidden="1">
      <c r="A275" s="209" t="s">
        <v>1119</v>
      </c>
      <c r="B275" s="209" t="s">
        <v>2207</v>
      </c>
      <c r="C275" s="209" t="s">
        <v>55</v>
      </c>
      <c r="D275" s="209" t="s">
        <v>1098</v>
      </c>
      <c r="E275" s="209" t="s">
        <v>725</v>
      </c>
      <c r="F275" s="283" t="s">
        <v>13217</v>
      </c>
      <c r="H275" s="209" t="s">
        <v>1654</v>
      </c>
      <c r="I275" s="209" t="s">
        <v>2196</v>
      </c>
      <c r="J275" s="231" t="str">
        <f t="shared" si="8"/>
        <v>GoldSumitomo Kinzoku Kozan K.K.</v>
      </c>
      <c r="K275" s="231" t="str">
        <f t="shared" si="9"/>
        <v>GoldSumitomo Kinzoku Kozan K.K.</v>
      </c>
    </row>
    <row r="276" spans="1:11" hidden="1">
      <c r="A276" s="209" t="s">
        <v>1119</v>
      </c>
      <c r="B276" s="209" t="s">
        <v>55</v>
      </c>
      <c r="C276" s="209" t="s">
        <v>55</v>
      </c>
      <c r="D276" s="209" t="s">
        <v>1098</v>
      </c>
      <c r="E276" s="209" t="s">
        <v>725</v>
      </c>
      <c r="F276" s="283" t="s">
        <v>13217</v>
      </c>
      <c r="H276" s="209" t="s">
        <v>1654</v>
      </c>
      <c r="I276" s="209" t="s">
        <v>2196</v>
      </c>
      <c r="J276" s="231" t="str">
        <f t="shared" si="8"/>
        <v>GoldSumitomo Metal Mining Co., Ltd.</v>
      </c>
      <c r="K276" s="231" t="str">
        <f t="shared" si="9"/>
        <v>GoldSumitomo Metal Mining Co., Ltd.</v>
      </c>
    </row>
    <row r="277" spans="1:11" hidden="1">
      <c r="A277" s="209" t="s">
        <v>1119</v>
      </c>
      <c r="B277" s="209" t="s">
        <v>12903</v>
      </c>
      <c r="C277" s="209" t="s">
        <v>12903</v>
      </c>
      <c r="D277" s="209" t="s">
        <v>1101</v>
      </c>
      <c r="E277" s="209" t="s">
        <v>2435</v>
      </c>
      <c r="F277" s="283" t="s">
        <v>13217</v>
      </c>
      <c r="H277" s="209" t="s">
        <v>12917</v>
      </c>
      <c r="I277" s="209" t="s">
        <v>12852</v>
      </c>
      <c r="J277" s="231" t="str">
        <f t="shared" si="8"/>
        <v>GoldSungEel HiMetal Co., Ltd.</v>
      </c>
      <c r="K277" s="231" t="str">
        <f t="shared" si="9"/>
        <v>GoldSungEel HiMetal Co., Ltd.</v>
      </c>
    </row>
    <row r="278" spans="1:11" hidden="1">
      <c r="A278" s="209" t="s">
        <v>1119</v>
      </c>
      <c r="B278" s="209" t="s">
        <v>2436</v>
      </c>
      <c r="C278" s="209" t="s">
        <v>12903</v>
      </c>
      <c r="D278" s="209" t="s">
        <v>1101</v>
      </c>
      <c r="E278" s="209" t="s">
        <v>2435</v>
      </c>
      <c r="F278" s="283" t="s">
        <v>13217</v>
      </c>
      <c r="H278" s="209" t="s">
        <v>12917</v>
      </c>
      <c r="I278" s="209" t="s">
        <v>12852</v>
      </c>
      <c r="J278" s="231" t="str">
        <f t="shared" si="8"/>
        <v>GoldSungEel HiTech</v>
      </c>
      <c r="K278" s="231" t="str">
        <f t="shared" si="9"/>
        <v>GoldSungEel HiTech</v>
      </c>
    </row>
    <row r="279" spans="1:11" hidden="1">
      <c r="A279" s="209" t="s">
        <v>1119</v>
      </c>
      <c r="B279" s="209" t="s">
        <v>15423</v>
      </c>
      <c r="C279" s="209" t="s">
        <v>15423</v>
      </c>
      <c r="D279" s="209" t="s">
        <v>2414</v>
      </c>
      <c r="E279" s="209" t="s">
        <v>15424</v>
      </c>
      <c r="F279" s="283" t="s">
        <v>13217</v>
      </c>
      <c r="H279" s="209" t="s">
        <v>1691</v>
      </c>
      <c r="I279" s="209" t="s">
        <v>1691</v>
      </c>
      <c r="J279" s="231" t="str">
        <f t="shared" si="8"/>
        <v>GoldSuper Dragon Technology Co., Ltd.</v>
      </c>
      <c r="K279" s="231" t="str">
        <f t="shared" si="9"/>
        <v>GoldSuper Dragon Technology Co., Ltd.</v>
      </c>
    </row>
    <row r="280" spans="1:11" hidden="1">
      <c r="A280" s="209" t="s">
        <v>1119</v>
      </c>
      <c r="B280" s="209" t="s">
        <v>2199</v>
      </c>
      <c r="C280" s="209" t="s">
        <v>2199</v>
      </c>
      <c r="D280" s="209" t="s">
        <v>1097</v>
      </c>
      <c r="E280" s="209" t="s">
        <v>1702</v>
      </c>
      <c r="F280" s="283" t="s">
        <v>13217</v>
      </c>
      <c r="H280" s="209" t="s">
        <v>1703</v>
      </c>
      <c r="I280" s="209" t="s">
        <v>6448</v>
      </c>
      <c r="J280" s="231" t="str">
        <f t="shared" si="8"/>
        <v>GoldT.C.A S.p.A</v>
      </c>
      <c r="K280" s="231" t="str">
        <f t="shared" si="9"/>
        <v>GoldT.C.A S.p.A</v>
      </c>
    </row>
    <row r="281" spans="1:11" hidden="1">
      <c r="A281" s="209" t="s">
        <v>1119</v>
      </c>
      <c r="B281" s="209" t="s">
        <v>2292</v>
      </c>
      <c r="C281" s="209" t="s">
        <v>1218</v>
      </c>
      <c r="D281" s="209" t="s">
        <v>1098</v>
      </c>
      <c r="E281" s="209" t="s">
        <v>705</v>
      </c>
      <c r="F281" s="283" t="s">
        <v>13217</v>
      </c>
      <c r="H281" s="209" t="s">
        <v>1620</v>
      </c>
      <c r="I281" s="209" t="s">
        <v>1619</v>
      </c>
      <c r="J281" s="231" t="str">
        <f t="shared" si="8"/>
        <v>GoldTakehara Refinery</v>
      </c>
      <c r="K281" s="231" t="str">
        <f t="shared" si="9"/>
        <v>GoldTakehara Refinery</v>
      </c>
    </row>
    <row r="282" spans="1:11" hidden="1">
      <c r="A282" s="209" t="s">
        <v>1119</v>
      </c>
      <c r="B282" s="209" t="s">
        <v>2284</v>
      </c>
      <c r="C282" s="209" t="s">
        <v>53</v>
      </c>
      <c r="D282" s="209" t="s">
        <v>1098</v>
      </c>
      <c r="E282" s="209" t="s">
        <v>686</v>
      </c>
      <c r="F282" s="283" t="s">
        <v>13217</v>
      </c>
      <c r="H282" s="209" t="s">
        <v>2345</v>
      </c>
      <c r="I282" s="209" t="s">
        <v>6642</v>
      </c>
      <c r="J282" s="231" t="str">
        <f t="shared" si="8"/>
        <v>GoldTamano Smelter</v>
      </c>
      <c r="K282" s="231" t="str">
        <f t="shared" si="9"/>
        <v>GoldTamano Smelter</v>
      </c>
    </row>
    <row r="283" spans="1:11" hidden="1">
      <c r="A283" s="209" t="s">
        <v>1119</v>
      </c>
      <c r="B283" s="209" t="s">
        <v>2208</v>
      </c>
      <c r="C283" s="209" t="s">
        <v>1221</v>
      </c>
      <c r="D283" s="209" t="s">
        <v>1098</v>
      </c>
      <c r="E283" s="209" t="s">
        <v>726</v>
      </c>
      <c r="F283" s="283" t="s">
        <v>13217</v>
      </c>
      <c r="H283" s="209" t="s">
        <v>1655</v>
      </c>
      <c r="I283" s="209" t="s">
        <v>1656</v>
      </c>
      <c r="J283" s="231" t="str">
        <f t="shared" si="8"/>
        <v>GoldTanaka Denshi Kogyo K.K</v>
      </c>
      <c r="K283" s="231" t="str">
        <f t="shared" si="9"/>
        <v>GoldTanaka Denshi Kogyo K.K</v>
      </c>
    </row>
    <row r="284" spans="1:11" hidden="1">
      <c r="A284" s="209" t="s">
        <v>1119</v>
      </c>
      <c r="B284" s="209" t="s">
        <v>2307</v>
      </c>
      <c r="C284" s="209" t="s">
        <v>1221</v>
      </c>
      <c r="D284" s="209" t="s">
        <v>1098</v>
      </c>
      <c r="E284" s="209" t="s">
        <v>726</v>
      </c>
      <c r="F284" s="283" t="s">
        <v>13217</v>
      </c>
      <c r="H284" s="209" t="s">
        <v>1655</v>
      </c>
      <c r="I284" s="209" t="s">
        <v>1656</v>
      </c>
      <c r="J284" s="231" t="str">
        <f t="shared" si="8"/>
        <v>GoldTanaka Electronics (Hong Kong) Pte. Ltd.</v>
      </c>
      <c r="K284" s="231" t="str">
        <f t="shared" si="9"/>
        <v>GoldTanaka Electronics (Hong Kong) Pte. Ltd.</v>
      </c>
    </row>
    <row r="285" spans="1:11" hidden="1">
      <c r="A285" s="209" t="s">
        <v>1119</v>
      </c>
      <c r="B285" s="209" t="s">
        <v>2328</v>
      </c>
      <c r="C285" s="209" t="s">
        <v>1221</v>
      </c>
      <c r="D285" s="209" t="s">
        <v>1098</v>
      </c>
      <c r="E285" s="209" t="s">
        <v>726</v>
      </c>
      <c r="F285" s="283" t="s">
        <v>13217</v>
      </c>
      <c r="H285" s="209" t="s">
        <v>1655</v>
      </c>
      <c r="I285" s="209" t="s">
        <v>1656</v>
      </c>
      <c r="J285" s="231" t="str">
        <f t="shared" si="8"/>
        <v>GoldTANAKA Electronics (Malaysia) SDN. BHD.</v>
      </c>
      <c r="K285" s="231" t="str">
        <f t="shared" si="9"/>
        <v>GoldTANAKA Electronics (Malaysia) SDN. BHD.</v>
      </c>
    </row>
    <row r="286" spans="1:11" hidden="1">
      <c r="A286" s="209" t="s">
        <v>1119</v>
      </c>
      <c r="B286" s="209" t="s">
        <v>2308</v>
      </c>
      <c r="C286" s="209" t="s">
        <v>1221</v>
      </c>
      <c r="D286" s="209" t="s">
        <v>1098</v>
      </c>
      <c r="E286" s="209" t="s">
        <v>726</v>
      </c>
      <c r="F286" s="283" t="s">
        <v>13217</v>
      </c>
      <c r="H286" s="209" t="s">
        <v>1655</v>
      </c>
      <c r="I286" s="209" t="s">
        <v>1656</v>
      </c>
      <c r="J286" s="231" t="str">
        <f t="shared" si="8"/>
        <v>GoldTanaka Electronics (Singapore) Pte. Ltd.</v>
      </c>
      <c r="K286" s="231" t="str">
        <f t="shared" si="9"/>
        <v>GoldTanaka Electronics (Singapore) Pte. Ltd.</v>
      </c>
    </row>
    <row r="287" spans="1:11" hidden="1">
      <c r="A287" s="209" t="s">
        <v>1119</v>
      </c>
      <c r="B287" s="209" t="s">
        <v>1657</v>
      </c>
      <c r="C287" s="209" t="s">
        <v>1221</v>
      </c>
      <c r="D287" s="209" t="s">
        <v>1098</v>
      </c>
      <c r="E287" s="209" t="s">
        <v>726</v>
      </c>
      <c r="F287" s="283" t="s">
        <v>13217</v>
      </c>
      <c r="H287" s="209" t="s">
        <v>1655</v>
      </c>
      <c r="I287" s="209" t="s">
        <v>1656</v>
      </c>
      <c r="J287" s="231" t="str">
        <f t="shared" si="8"/>
        <v>GoldTanaka Kikinzoku International</v>
      </c>
      <c r="K287" s="231" t="str">
        <f t="shared" si="9"/>
        <v>GoldTanaka Kikinzoku International</v>
      </c>
    </row>
    <row r="288" spans="1:11" hidden="1">
      <c r="A288" s="209" t="s">
        <v>1119</v>
      </c>
      <c r="B288" s="209" t="s">
        <v>2309</v>
      </c>
      <c r="C288" s="209" t="s">
        <v>1221</v>
      </c>
      <c r="D288" s="209" t="s">
        <v>1098</v>
      </c>
      <c r="E288" s="209" t="s">
        <v>726</v>
      </c>
      <c r="F288" s="283" t="s">
        <v>13217</v>
      </c>
      <c r="H288" s="209" t="s">
        <v>1655</v>
      </c>
      <c r="I288" s="209" t="s">
        <v>1656</v>
      </c>
      <c r="J288" s="231" t="str">
        <f t="shared" si="8"/>
        <v>GoldTanaka Kikinzoku Kogyo K.K</v>
      </c>
      <c r="K288" s="231" t="str">
        <f t="shared" si="9"/>
        <v>GoldTanaka Kikinzoku Kogyo K.K</v>
      </c>
    </row>
    <row r="289" spans="1:11" hidden="1">
      <c r="A289" s="209" t="s">
        <v>1119</v>
      </c>
      <c r="B289" s="209" t="s">
        <v>1221</v>
      </c>
      <c r="C289" s="209" t="s">
        <v>1221</v>
      </c>
      <c r="D289" s="209" t="s">
        <v>1098</v>
      </c>
      <c r="E289" s="209" t="s">
        <v>726</v>
      </c>
      <c r="F289" s="283" t="s">
        <v>13217</v>
      </c>
      <c r="H289" s="209" t="s">
        <v>1655</v>
      </c>
      <c r="I289" s="209" t="s">
        <v>1656</v>
      </c>
      <c r="J289" s="231" t="str">
        <f t="shared" si="8"/>
        <v>GoldTanaka Kikinzoku Kogyo K.K.</v>
      </c>
      <c r="K289" s="231" t="str">
        <f t="shared" si="9"/>
        <v>GoldTanaka Kikinzoku Kogyo K.K.</v>
      </c>
    </row>
    <row r="290" spans="1:11" hidden="1">
      <c r="A290" s="209" t="s">
        <v>1119</v>
      </c>
      <c r="B290" s="209" t="s">
        <v>1658</v>
      </c>
      <c r="C290" s="209" t="s">
        <v>1221</v>
      </c>
      <c r="D290" s="209" t="s">
        <v>1098</v>
      </c>
      <c r="E290" s="209" t="s">
        <v>726</v>
      </c>
      <c r="F290" s="283" t="s">
        <v>13217</v>
      </c>
      <c r="H290" s="209" t="s">
        <v>1655</v>
      </c>
      <c r="I290" s="209" t="s">
        <v>1656</v>
      </c>
      <c r="J290" s="231" t="str">
        <f t="shared" si="8"/>
        <v>GoldTanaka Precious Metals</v>
      </c>
      <c r="K290" s="231" t="str">
        <f t="shared" si="9"/>
        <v>GoldTanaka Precious Metals</v>
      </c>
    </row>
    <row r="291" spans="1:11" hidden="1">
      <c r="A291" s="209" t="s">
        <v>1119</v>
      </c>
      <c r="B291" s="209" t="s">
        <v>622</v>
      </c>
      <c r="C291" s="209" t="s">
        <v>2200</v>
      </c>
      <c r="D291" s="209" t="s">
        <v>1090</v>
      </c>
      <c r="E291" s="209" t="s">
        <v>727</v>
      </c>
      <c r="F291" s="283" t="s">
        <v>13217</v>
      </c>
      <c r="H291" s="209" t="s">
        <v>1651</v>
      </c>
      <c r="I291" s="209" t="s">
        <v>13603</v>
      </c>
      <c r="J291" s="231" t="str">
        <f t="shared" si="8"/>
        <v>GoldThe Great Wall Gold and Silver Refinery of China</v>
      </c>
      <c r="K291" s="231" t="str">
        <f t="shared" si="9"/>
        <v>GoldThe Great Wall Gold and Silver Refinery of China</v>
      </c>
    </row>
    <row r="292" spans="1:11" hidden="1">
      <c r="A292" s="209" t="s">
        <v>1119</v>
      </c>
      <c r="B292" s="209" t="s">
        <v>1010</v>
      </c>
      <c r="C292" s="209" t="s">
        <v>2471</v>
      </c>
      <c r="D292" s="209" t="s">
        <v>1083</v>
      </c>
      <c r="E292" s="209" t="s">
        <v>735</v>
      </c>
      <c r="F292" s="283" t="s">
        <v>13217</v>
      </c>
      <c r="H292" s="209" t="s">
        <v>1671</v>
      </c>
      <c r="I292" s="209" t="s">
        <v>1672</v>
      </c>
      <c r="J292" s="231" t="str">
        <f t="shared" si="8"/>
        <v>GoldThe Perth Mint</v>
      </c>
      <c r="K292" s="231" t="str">
        <f t="shared" si="9"/>
        <v>GoldThe Perth Mint</v>
      </c>
    </row>
    <row r="293" spans="1:11" hidden="1">
      <c r="A293" s="209" t="s">
        <v>1119</v>
      </c>
      <c r="B293" s="209" t="s">
        <v>2146</v>
      </c>
      <c r="C293" s="209" t="s">
        <v>15020</v>
      </c>
      <c r="D293" s="209" t="s">
        <v>1090</v>
      </c>
      <c r="E293" s="209" t="s">
        <v>728</v>
      </c>
      <c r="F293" s="283" t="s">
        <v>13217</v>
      </c>
      <c r="H293" s="209" t="s">
        <v>1647</v>
      </c>
      <c r="I293" s="209" t="s">
        <v>13597</v>
      </c>
      <c r="J293" s="231" t="str">
        <f t="shared" si="8"/>
        <v>GoldThe Refinery of Shandong Gold Mining Co., Ltd.</v>
      </c>
      <c r="K293" s="231" t="str">
        <f t="shared" si="9"/>
        <v>GoldThe Refinery of Shandong Gold Mining Co., Ltd.</v>
      </c>
    </row>
    <row r="294" spans="1:11" hidden="1">
      <c r="A294" s="209" t="s">
        <v>1119</v>
      </c>
      <c r="B294" s="209" t="s">
        <v>2147</v>
      </c>
      <c r="C294" s="209" t="s">
        <v>2147</v>
      </c>
      <c r="D294" s="209" t="s">
        <v>1098</v>
      </c>
      <c r="E294" s="209" t="s">
        <v>729</v>
      </c>
      <c r="F294" s="283" t="s">
        <v>13217</v>
      </c>
      <c r="H294" s="209" t="s">
        <v>1661</v>
      </c>
      <c r="I294" s="209" t="s">
        <v>1573</v>
      </c>
      <c r="J294" s="231" t="str">
        <f t="shared" si="8"/>
        <v>GoldTokuriki Honten Co., Ltd.</v>
      </c>
      <c r="K294" s="231" t="str">
        <f t="shared" si="9"/>
        <v>GoldTokuriki Honten Co., Ltd.</v>
      </c>
    </row>
    <row r="295" spans="1:11" hidden="1">
      <c r="A295" s="209" t="s">
        <v>1119</v>
      </c>
      <c r="B295" s="209" t="s">
        <v>2181</v>
      </c>
      <c r="C295" s="209" t="s">
        <v>2181</v>
      </c>
      <c r="D295" s="209" t="s">
        <v>1090</v>
      </c>
      <c r="E295" s="209" t="s">
        <v>730</v>
      </c>
      <c r="F295" s="283" t="s">
        <v>13217</v>
      </c>
      <c r="H295" s="209" t="s">
        <v>1662</v>
      </c>
      <c r="I295" s="209" t="s">
        <v>13594</v>
      </c>
      <c r="J295" s="231" t="str">
        <f t="shared" si="8"/>
        <v>GoldTongling Nonferrous Metals Group Co., Ltd.</v>
      </c>
      <c r="K295" s="231" t="str">
        <f t="shared" si="9"/>
        <v>GoldTongling Nonferrous Metals Group Co., Ltd.</v>
      </c>
    </row>
    <row r="296" spans="1:11" hidden="1">
      <c r="A296" s="209" t="s">
        <v>1119</v>
      </c>
      <c r="B296" s="209" t="s">
        <v>1664</v>
      </c>
      <c r="C296" s="209" t="s">
        <v>2181</v>
      </c>
      <c r="D296" s="209" t="s">
        <v>1090</v>
      </c>
      <c r="E296" s="209" t="s">
        <v>730</v>
      </c>
      <c r="F296" s="283" t="s">
        <v>13217</v>
      </c>
      <c r="H296" s="209" t="s">
        <v>1662</v>
      </c>
      <c r="I296" s="209" t="s">
        <v>13594</v>
      </c>
      <c r="J296" s="231" t="str">
        <f t="shared" si="8"/>
        <v>GoldTongLing Nonferrous Metals Group Holdings Co., Ltd.</v>
      </c>
      <c r="K296" s="231" t="str">
        <f t="shared" si="9"/>
        <v>GoldTongLing Nonferrous Metals Group Holdings Co., Ltd.</v>
      </c>
    </row>
    <row r="297" spans="1:11" hidden="1">
      <c r="A297" s="209" t="s">
        <v>1119</v>
      </c>
      <c r="B297" s="209" t="s">
        <v>2244</v>
      </c>
      <c r="C297" s="209" t="s">
        <v>15031</v>
      </c>
      <c r="D297" s="209" t="s">
        <v>1085</v>
      </c>
      <c r="E297" s="209" t="s">
        <v>2245</v>
      </c>
      <c r="F297" s="283" t="s">
        <v>13217</v>
      </c>
      <c r="H297" s="209" t="s">
        <v>1668</v>
      </c>
      <c r="I297" s="209" t="s">
        <v>3135</v>
      </c>
      <c r="J297" s="231" t="str">
        <f t="shared" si="8"/>
        <v>GoldTony Goetz NV</v>
      </c>
      <c r="K297" s="231" t="str">
        <f t="shared" si="9"/>
        <v>GoldTony Goetz NV</v>
      </c>
    </row>
    <row r="298" spans="1:11" hidden="1">
      <c r="A298" s="209" t="s">
        <v>1119</v>
      </c>
      <c r="B298" s="209" t="s">
        <v>2310</v>
      </c>
      <c r="C298" s="209" t="s">
        <v>2310</v>
      </c>
      <c r="D298" s="209" t="s">
        <v>1099</v>
      </c>
      <c r="E298" s="209" t="s">
        <v>2311</v>
      </c>
      <c r="F298" s="283" t="s">
        <v>13217</v>
      </c>
      <c r="H298" s="209" t="s">
        <v>2312</v>
      </c>
      <c r="I298" s="209" t="s">
        <v>2313</v>
      </c>
      <c r="J298" s="231" t="str">
        <f t="shared" si="8"/>
        <v>GoldTOO Tau-Ken-Altyn</v>
      </c>
      <c r="K298" s="231" t="str">
        <f t="shared" si="9"/>
        <v>GoldTOO Tau-Ken-Altyn</v>
      </c>
    </row>
    <row r="299" spans="1:11" hidden="1">
      <c r="A299" s="209" t="s">
        <v>1119</v>
      </c>
      <c r="B299" s="209" t="s">
        <v>606</v>
      </c>
      <c r="C299" s="209" t="s">
        <v>606</v>
      </c>
      <c r="D299" s="209" t="s">
        <v>1101</v>
      </c>
      <c r="E299" s="209" t="s">
        <v>731</v>
      </c>
      <c r="F299" s="283" t="s">
        <v>13217</v>
      </c>
      <c r="H299" s="209" t="s">
        <v>1665</v>
      </c>
      <c r="I299" s="209" t="s">
        <v>12847</v>
      </c>
      <c r="J299" s="231" t="str">
        <f t="shared" si="8"/>
        <v>GoldTorecom</v>
      </c>
      <c r="K299" s="231" t="str">
        <f t="shared" si="9"/>
        <v>GoldTorecom</v>
      </c>
    </row>
    <row r="300" spans="1:11" hidden="1">
      <c r="A300" s="209" t="s">
        <v>1119</v>
      </c>
      <c r="B300" s="209" t="s">
        <v>15425</v>
      </c>
      <c r="C300" s="209" t="s">
        <v>2491</v>
      </c>
      <c r="D300" s="209" t="s">
        <v>1086</v>
      </c>
      <c r="E300" s="209" t="s">
        <v>2492</v>
      </c>
      <c r="F300" s="283" t="s">
        <v>13217</v>
      </c>
      <c r="H300" s="209" t="s">
        <v>2493</v>
      </c>
      <c r="I300" s="209" t="s">
        <v>1666</v>
      </c>
      <c r="J300" s="231" t="str">
        <f t="shared" si="8"/>
        <v>GoldUbro-Union of Brazilian Refiners</v>
      </c>
      <c r="K300" s="231" t="str">
        <f t="shared" si="9"/>
        <v>GoldUbro-Union of Brazilian Refiners</v>
      </c>
    </row>
    <row r="301" spans="1:11" hidden="1">
      <c r="A301" s="209" t="s">
        <v>1119</v>
      </c>
      <c r="B301" s="209" t="s">
        <v>2505</v>
      </c>
      <c r="C301" s="209" t="s">
        <v>2314</v>
      </c>
      <c r="D301" s="209" t="s">
        <v>1085</v>
      </c>
      <c r="E301" s="209" t="s">
        <v>732</v>
      </c>
      <c r="F301" s="283" t="s">
        <v>13217</v>
      </c>
      <c r="H301" s="209" t="s">
        <v>1667</v>
      </c>
      <c r="I301" s="209" t="s">
        <v>3135</v>
      </c>
      <c r="J301" s="231" t="str">
        <f t="shared" si="8"/>
        <v>GoldUmicore Precious Metals Refining Hoboken</v>
      </c>
      <c r="K301" s="231" t="str">
        <f t="shared" si="9"/>
        <v>GoldUmicore Precious Metals Refining Hoboken</v>
      </c>
    </row>
    <row r="302" spans="1:11" hidden="1">
      <c r="A302" s="209" t="s">
        <v>1119</v>
      </c>
      <c r="B302" s="209" t="s">
        <v>143</v>
      </c>
      <c r="C302" s="209" t="s">
        <v>143</v>
      </c>
      <c r="D302" s="209" t="s">
        <v>878</v>
      </c>
      <c r="E302" s="209" t="s">
        <v>144</v>
      </c>
      <c r="F302" s="283" t="s">
        <v>13217</v>
      </c>
      <c r="H302" s="209" t="s">
        <v>12385</v>
      </c>
      <c r="I302" s="209" t="s">
        <v>11033</v>
      </c>
      <c r="J302" s="231" t="str">
        <f t="shared" si="8"/>
        <v>GoldUmicore Precious Metals Thailand</v>
      </c>
      <c r="K302" s="231" t="str">
        <f t="shared" si="9"/>
        <v>GoldUmicore Precious Metals Thailand</v>
      </c>
    </row>
    <row r="303" spans="1:11" hidden="1">
      <c r="A303" s="209" t="s">
        <v>1119</v>
      </c>
      <c r="B303" s="209" t="s">
        <v>2314</v>
      </c>
      <c r="C303" s="209" t="s">
        <v>2314</v>
      </c>
      <c r="D303" s="209" t="s">
        <v>1085</v>
      </c>
      <c r="E303" s="209" t="s">
        <v>732</v>
      </c>
      <c r="F303" s="283" t="s">
        <v>13217</v>
      </c>
      <c r="H303" s="209" t="s">
        <v>1667</v>
      </c>
      <c r="I303" s="209" t="s">
        <v>3135</v>
      </c>
      <c r="J303" s="231" t="str">
        <f t="shared" si="8"/>
        <v>GoldUmicore S.A. Business Unit Precious Metals Refining</v>
      </c>
      <c r="K303" s="231" t="str">
        <f t="shared" si="9"/>
        <v>GoldUmicore S.A. Business Unit Precious Metals Refining</v>
      </c>
    </row>
    <row r="304" spans="1:11" hidden="1">
      <c r="A304" s="209" t="s">
        <v>1119</v>
      </c>
      <c r="B304" s="209" t="s">
        <v>810</v>
      </c>
      <c r="C304" s="209" t="s">
        <v>810</v>
      </c>
      <c r="D304" s="209" t="s">
        <v>2415</v>
      </c>
      <c r="E304" s="209" t="s">
        <v>733</v>
      </c>
      <c r="F304" s="283" t="s">
        <v>13217</v>
      </c>
      <c r="H304" s="209" t="s">
        <v>1669</v>
      </c>
      <c r="I304" s="209" t="s">
        <v>1609</v>
      </c>
      <c r="J304" s="231" t="str">
        <f t="shared" si="8"/>
        <v>GoldUnited Precious Metal Refining, Inc.</v>
      </c>
      <c r="K304" s="231" t="str">
        <f t="shared" si="9"/>
        <v>GoldUnited Precious Metal Refining, Inc.</v>
      </c>
    </row>
    <row r="305" spans="1:11" hidden="1">
      <c r="A305" s="209" t="s">
        <v>1119</v>
      </c>
      <c r="B305" s="209" t="s">
        <v>2316</v>
      </c>
      <c r="C305" s="209" t="s">
        <v>2316</v>
      </c>
      <c r="D305" s="209" t="s">
        <v>1088</v>
      </c>
      <c r="E305" s="209" t="s">
        <v>734</v>
      </c>
      <c r="F305" s="283" t="s">
        <v>13217</v>
      </c>
      <c r="H305" s="209" t="s">
        <v>1670</v>
      </c>
      <c r="I305" s="209" t="s">
        <v>1542</v>
      </c>
      <c r="J305" s="231" t="str">
        <f t="shared" si="8"/>
        <v>GoldValcambi S.A.</v>
      </c>
      <c r="K305" s="231" t="str">
        <f t="shared" si="9"/>
        <v>GoldValcambi S.A.</v>
      </c>
    </row>
    <row r="306" spans="1:11" hidden="1">
      <c r="A306" s="209" t="s">
        <v>1119</v>
      </c>
      <c r="B306" s="209" t="s">
        <v>15045</v>
      </c>
      <c r="C306" s="209" t="s">
        <v>15045</v>
      </c>
      <c r="D306" s="209" t="s">
        <v>1094</v>
      </c>
      <c r="E306" s="209" t="s">
        <v>15046</v>
      </c>
      <c r="F306" s="283" t="s">
        <v>13217</v>
      </c>
      <c r="H306" s="209" t="s">
        <v>15426</v>
      </c>
      <c r="I306" s="209" t="s">
        <v>12816</v>
      </c>
      <c r="J306" s="231" t="str">
        <f t="shared" si="8"/>
        <v>GoldWEEEREFINING</v>
      </c>
      <c r="K306" s="231" t="str">
        <f t="shared" si="9"/>
        <v>GoldWEEEREFINING</v>
      </c>
    </row>
    <row r="307" spans="1:11" hidden="1">
      <c r="A307" s="209" t="s">
        <v>1119</v>
      </c>
      <c r="B307" s="209" t="s">
        <v>2471</v>
      </c>
      <c r="C307" s="209" t="s">
        <v>2471</v>
      </c>
      <c r="D307" s="209" t="s">
        <v>1083</v>
      </c>
      <c r="E307" s="209" t="s">
        <v>735</v>
      </c>
      <c r="F307" s="283" t="s">
        <v>13217</v>
      </c>
      <c r="H307" s="209" t="s">
        <v>1671</v>
      </c>
      <c r="I307" s="209" t="s">
        <v>1672</v>
      </c>
      <c r="J307" s="231" t="str">
        <f t="shared" si="8"/>
        <v>GoldWestern Australian Mint (T/a The Perth Mint)</v>
      </c>
      <c r="K307" s="231" t="str">
        <f t="shared" si="9"/>
        <v>GoldWestern Australian Mint (T/a The Perth Mint)</v>
      </c>
    </row>
    <row r="308" spans="1:11" hidden="1">
      <c r="A308" s="209" t="s">
        <v>1119</v>
      </c>
      <c r="B308" s="209" t="s">
        <v>2186</v>
      </c>
      <c r="C308" s="209" t="s">
        <v>2186</v>
      </c>
      <c r="D308" s="209" t="s">
        <v>1091</v>
      </c>
      <c r="E308" s="209" t="s">
        <v>2188</v>
      </c>
      <c r="F308" s="283" t="s">
        <v>13217</v>
      </c>
      <c r="H308" s="209" t="s">
        <v>1535</v>
      </c>
      <c r="I308" s="209" t="s">
        <v>1536</v>
      </c>
      <c r="J308" s="231" t="str">
        <f t="shared" si="8"/>
        <v>GoldWIELAND Edelmetalle GmbH</v>
      </c>
      <c r="K308" s="231" t="str">
        <f t="shared" si="9"/>
        <v>GoldWIELAND Edelmetalle GmbH</v>
      </c>
    </row>
    <row r="309" spans="1:11" hidden="1">
      <c r="A309" s="209" t="s">
        <v>1119</v>
      </c>
      <c r="B309" s="209" t="s">
        <v>31</v>
      </c>
      <c r="C309" s="209" t="s">
        <v>900</v>
      </c>
      <c r="D309" s="209" t="s">
        <v>2415</v>
      </c>
      <c r="E309" s="209" t="s">
        <v>697</v>
      </c>
      <c r="F309" s="283" t="s">
        <v>13217</v>
      </c>
      <c r="H309" s="209" t="s">
        <v>1608</v>
      </c>
      <c r="I309" s="209" t="s">
        <v>1609</v>
      </c>
      <c r="J309" s="231" t="str">
        <f t="shared" si="8"/>
        <v>GoldWilliams Advanced Materials</v>
      </c>
      <c r="K309" s="231" t="str">
        <f t="shared" si="9"/>
        <v>GoldWilliams Advanced Materials</v>
      </c>
    </row>
    <row r="310" spans="1:11" hidden="1">
      <c r="A310" s="209" t="s">
        <v>1119</v>
      </c>
      <c r="B310" s="209" t="s">
        <v>1557</v>
      </c>
      <c r="C310" s="209" t="s">
        <v>2223</v>
      </c>
      <c r="D310" s="209" t="s">
        <v>1087</v>
      </c>
      <c r="E310" s="209" t="s">
        <v>660</v>
      </c>
      <c r="F310" s="283" t="s">
        <v>13217</v>
      </c>
      <c r="H310" s="209" t="s">
        <v>1554</v>
      </c>
      <c r="I310" s="209" t="s">
        <v>1555</v>
      </c>
      <c r="J310" s="231" t="str">
        <f t="shared" si="8"/>
        <v>GoldXstrata</v>
      </c>
      <c r="K310" s="231" t="str">
        <f t="shared" si="9"/>
        <v>GoldXstrata</v>
      </c>
    </row>
    <row r="311" spans="1:11" hidden="1">
      <c r="A311" s="209" t="s">
        <v>1119</v>
      </c>
      <c r="B311" s="209" t="s">
        <v>12904</v>
      </c>
      <c r="C311" s="209" t="s">
        <v>12904</v>
      </c>
      <c r="D311" s="209" t="s">
        <v>1098</v>
      </c>
      <c r="E311" s="209" t="s">
        <v>736</v>
      </c>
      <c r="F311" s="283" t="s">
        <v>13217</v>
      </c>
      <c r="H311" s="209" t="s">
        <v>12918</v>
      </c>
      <c r="I311" s="209" t="s">
        <v>6605</v>
      </c>
      <c r="J311" s="231" t="str">
        <f t="shared" si="8"/>
        <v>GoldYamakin Co., Ltd.</v>
      </c>
      <c r="K311" s="231" t="str">
        <f t="shared" si="9"/>
        <v>GoldYamakin Co., Ltd.</v>
      </c>
    </row>
    <row r="312" spans="1:11" hidden="1">
      <c r="A312" s="209" t="s">
        <v>1119</v>
      </c>
      <c r="B312" s="209" t="s">
        <v>12905</v>
      </c>
      <c r="C312" s="209" t="s">
        <v>12904</v>
      </c>
      <c r="D312" s="209" t="s">
        <v>1098</v>
      </c>
      <c r="E312" s="209" t="s">
        <v>736</v>
      </c>
      <c r="F312" s="283" t="s">
        <v>13217</v>
      </c>
      <c r="H312" s="209" t="s">
        <v>12918</v>
      </c>
      <c r="I312" s="209" t="s">
        <v>6605</v>
      </c>
      <c r="J312" s="231" t="str">
        <f t="shared" si="8"/>
        <v>GoldYamamoto Precious Co., Ltd.</v>
      </c>
      <c r="K312" s="231" t="str">
        <f t="shared" si="9"/>
        <v>GoldYamamoto Precious Co., Ltd.</v>
      </c>
    </row>
    <row r="313" spans="1:11" hidden="1">
      <c r="A313" s="209" t="s">
        <v>1119</v>
      </c>
      <c r="B313" s="209" t="s">
        <v>2148</v>
      </c>
      <c r="C313" s="209" t="s">
        <v>12904</v>
      </c>
      <c r="D313" s="209" t="s">
        <v>1098</v>
      </c>
      <c r="E313" s="209" t="s">
        <v>736</v>
      </c>
      <c r="F313" s="283" t="s">
        <v>13217</v>
      </c>
      <c r="H313" s="209" t="s">
        <v>12918</v>
      </c>
      <c r="I313" s="209" t="s">
        <v>6605</v>
      </c>
      <c r="J313" s="231" t="str">
        <f t="shared" si="8"/>
        <v>GoldYamamoto Precious Metal Co., Ltd.</v>
      </c>
      <c r="K313" s="231" t="str">
        <f t="shared" si="9"/>
        <v>GoldYamamoto Precious Metal Co., Ltd.</v>
      </c>
    </row>
    <row r="314" spans="1:11" hidden="1">
      <c r="A314" s="209" t="s">
        <v>1119</v>
      </c>
      <c r="B314" s="209" t="s">
        <v>1676</v>
      </c>
      <c r="C314" s="209" t="s">
        <v>12904</v>
      </c>
      <c r="D314" s="209" t="s">
        <v>1098</v>
      </c>
      <c r="E314" s="209" t="s">
        <v>736</v>
      </c>
      <c r="F314" s="283" t="s">
        <v>13217</v>
      </c>
      <c r="H314" s="209" t="s">
        <v>12918</v>
      </c>
      <c r="I314" s="209" t="s">
        <v>6605</v>
      </c>
      <c r="J314" s="231" t="str">
        <f t="shared" si="8"/>
        <v>GoldYamamoto Precision Metals</v>
      </c>
      <c r="K314" s="231" t="str">
        <f t="shared" si="9"/>
        <v>GoldYamamoto Precision Metals</v>
      </c>
    </row>
    <row r="315" spans="1:11" hidden="1">
      <c r="A315" s="209" t="s">
        <v>1119</v>
      </c>
      <c r="B315" s="209" t="s">
        <v>1579</v>
      </c>
      <c r="C315" s="209" t="s">
        <v>1576</v>
      </c>
      <c r="D315" s="209" t="s">
        <v>1090</v>
      </c>
      <c r="E315" s="209" t="s">
        <v>1577</v>
      </c>
      <c r="F315" s="283" t="s">
        <v>13217</v>
      </c>
      <c r="H315" s="209" t="s">
        <v>1578</v>
      </c>
      <c r="I315" s="209" t="s">
        <v>13597</v>
      </c>
      <c r="J315" s="231" t="str">
        <f t="shared" si="8"/>
        <v>GoldYantai NUS Safina tech environmental Refinery Co. Ltd.</v>
      </c>
      <c r="K315" s="231" t="str">
        <f t="shared" si="9"/>
        <v>GoldYantai NUS Safina tech environmental Refinery Co. Ltd.</v>
      </c>
    </row>
    <row r="316" spans="1:11" hidden="1">
      <c r="A316" s="209" t="s">
        <v>1119</v>
      </c>
      <c r="B316" s="209" t="s">
        <v>15798</v>
      </c>
      <c r="C316" s="209" t="s">
        <v>15769</v>
      </c>
      <c r="D316" s="209" t="s">
        <v>2414</v>
      </c>
      <c r="E316" s="209" t="s">
        <v>15770</v>
      </c>
      <c r="F316" s="283" t="s">
        <v>13217</v>
      </c>
      <c r="H316" s="209" t="s">
        <v>15771</v>
      </c>
      <c r="I316" s="209" t="s">
        <v>11472</v>
      </c>
      <c r="J316" s="231" t="str">
        <f t="shared" si="8"/>
        <v>GoldYilida Resources Technology Co., Ltd.</v>
      </c>
      <c r="K316" s="231" t="str">
        <f t="shared" si="9"/>
        <v>GoldYilida Resources Technology Co., Ltd.</v>
      </c>
    </row>
    <row r="317" spans="1:11" hidden="1">
      <c r="A317" s="209" t="s">
        <v>1119</v>
      </c>
      <c r="B317" s="209" t="s">
        <v>2149</v>
      </c>
      <c r="C317" s="209" t="s">
        <v>2149</v>
      </c>
      <c r="D317" s="209" t="s">
        <v>1098</v>
      </c>
      <c r="E317" s="209" t="s">
        <v>737</v>
      </c>
      <c r="F317" s="283" t="s">
        <v>13217</v>
      </c>
      <c r="H317" s="209" t="s">
        <v>1677</v>
      </c>
      <c r="I317" s="209" t="s">
        <v>1656</v>
      </c>
      <c r="J317" s="231" t="str">
        <f t="shared" si="8"/>
        <v>GoldYokohama Metal Co., Ltd.</v>
      </c>
      <c r="K317" s="231" t="str">
        <f t="shared" si="9"/>
        <v>GoldYokohama Metal Co., Ltd.</v>
      </c>
    </row>
    <row r="318" spans="1:11" hidden="1">
      <c r="A318" s="209" t="s">
        <v>1119</v>
      </c>
      <c r="B318" s="209" t="s">
        <v>2126</v>
      </c>
      <c r="C318" s="209" t="s">
        <v>2126</v>
      </c>
      <c r="D318" s="209" t="s">
        <v>1090</v>
      </c>
      <c r="E318" s="209" t="s">
        <v>738</v>
      </c>
      <c r="F318" s="283" t="s">
        <v>13217</v>
      </c>
      <c r="H318" s="209" t="s">
        <v>1560</v>
      </c>
      <c r="I318" s="209" t="s">
        <v>13605</v>
      </c>
      <c r="J318" s="231" t="str">
        <f t="shared" si="8"/>
        <v>GoldYunnan Copper Industry Co., Ltd.</v>
      </c>
      <c r="K318" s="231" t="str">
        <f t="shared" si="9"/>
        <v>GoldYunnan Copper Industry Co., Ltd.</v>
      </c>
    </row>
    <row r="319" spans="1:11" hidden="1">
      <c r="A319" s="209" t="s">
        <v>1119</v>
      </c>
      <c r="B319" s="209" t="s">
        <v>32</v>
      </c>
      <c r="C319" s="209" t="s">
        <v>2144</v>
      </c>
      <c r="D319" s="209" t="s">
        <v>1090</v>
      </c>
      <c r="E319" s="209" t="s">
        <v>722</v>
      </c>
      <c r="F319" s="283" t="s">
        <v>13217</v>
      </c>
      <c r="H319" s="209" t="s">
        <v>1578</v>
      </c>
      <c r="I319" s="209" t="s">
        <v>13597</v>
      </c>
      <c r="J319" s="231" t="str">
        <f t="shared" si="8"/>
        <v>GoldZhao Jin Mining Industry Co Ltd</v>
      </c>
      <c r="K319" s="231" t="str">
        <f t="shared" si="9"/>
        <v>GoldZhao Jin Mining Industry Co Ltd</v>
      </c>
    </row>
    <row r="320" spans="1:11" hidden="1">
      <c r="A320" s="209" t="s">
        <v>1119</v>
      </c>
      <c r="B320" s="209" t="s">
        <v>33</v>
      </c>
      <c r="C320" s="209" t="s">
        <v>2144</v>
      </c>
      <c r="D320" s="209" t="s">
        <v>1090</v>
      </c>
      <c r="E320" s="209" t="s">
        <v>722</v>
      </c>
      <c r="F320" s="283" t="s">
        <v>13217</v>
      </c>
      <c r="H320" s="209" t="s">
        <v>1578</v>
      </c>
      <c r="I320" s="209" t="s">
        <v>13597</v>
      </c>
      <c r="J320" s="231" t="str">
        <f t="shared" si="8"/>
        <v>GoldZhao Yuan Gold Mine</v>
      </c>
      <c r="K320" s="231" t="str">
        <f t="shared" si="9"/>
        <v>GoldZhao Yuan Gold Mine</v>
      </c>
    </row>
    <row r="321" spans="1:11" hidden="1">
      <c r="A321" s="209" t="s">
        <v>1119</v>
      </c>
      <c r="B321" s="209" t="s">
        <v>1679</v>
      </c>
      <c r="C321" s="209" t="s">
        <v>2144</v>
      </c>
      <c r="D321" s="209" t="s">
        <v>1090</v>
      </c>
      <c r="E321" s="209" t="s">
        <v>722</v>
      </c>
      <c r="F321" s="283" t="s">
        <v>13217</v>
      </c>
      <c r="H321" s="209" t="s">
        <v>1578</v>
      </c>
      <c r="I321" s="209" t="s">
        <v>13597</v>
      </c>
      <c r="J321" s="231" t="str">
        <f t="shared" si="8"/>
        <v>GoldZhao Yuan Gold Smelter of ZhongJin</v>
      </c>
      <c r="K321" s="231" t="str">
        <f t="shared" si="9"/>
        <v>GoldZhao Yuan Gold Smelter of ZhongJin</v>
      </c>
    </row>
    <row r="322" spans="1:11" hidden="1">
      <c r="A322" s="209" t="s">
        <v>1119</v>
      </c>
      <c r="B322" s="209" t="s">
        <v>34</v>
      </c>
      <c r="C322" s="209" t="s">
        <v>2144</v>
      </c>
      <c r="D322" s="209" t="s">
        <v>1090</v>
      </c>
      <c r="E322" s="209" t="s">
        <v>722</v>
      </c>
      <c r="F322" s="283" t="s">
        <v>13217</v>
      </c>
      <c r="H322" s="209" t="s">
        <v>1578</v>
      </c>
      <c r="I322" s="209" t="s">
        <v>13597</v>
      </c>
      <c r="J322" s="231" t="str">
        <f t="shared" si="8"/>
        <v>GoldZhao Yuan Jin Kuang</v>
      </c>
      <c r="K322" s="231" t="str">
        <f t="shared" si="9"/>
        <v>GoldZhao Yuan Jin Kuang</v>
      </c>
    </row>
    <row r="323" spans="1:11" hidden="1">
      <c r="A323" s="209" t="s">
        <v>1119</v>
      </c>
      <c r="B323" s="209" t="s">
        <v>1650</v>
      </c>
      <c r="C323" s="209" t="s">
        <v>2144</v>
      </c>
      <c r="D323" s="209" t="s">
        <v>1090</v>
      </c>
      <c r="E323" s="209" t="s">
        <v>722</v>
      </c>
      <c r="F323" s="283" t="s">
        <v>13217</v>
      </c>
      <c r="H323" s="209" t="s">
        <v>1578</v>
      </c>
      <c r="I323" s="209" t="s">
        <v>13597</v>
      </c>
      <c r="J323" s="231" t="str">
        <f t="shared" si="8"/>
        <v>GoldZhaojin Mining Industry Co., Ltd.</v>
      </c>
      <c r="K323" s="231" t="str">
        <f t="shared" si="9"/>
        <v>GoldZhaojin Mining Industry Co., Ltd.</v>
      </c>
    </row>
    <row r="324" spans="1:11" hidden="1">
      <c r="A324" s="209" t="s">
        <v>1119</v>
      </c>
      <c r="B324" s="209" t="s">
        <v>2506</v>
      </c>
      <c r="C324" s="209" t="s">
        <v>2144</v>
      </c>
      <c r="D324" s="209" t="s">
        <v>1090</v>
      </c>
      <c r="E324" s="209" t="s">
        <v>722</v>
      </c>
      <c r="F324" s="283" t="s">
        <v>13217</v>
      </c>
      <c r="H324" s="209" t="s">
        <v>1578</v>
      </c>
      <c r="I324" s="209" t="s">
        <v>13597</v>
      </c>
      <c r="J324" s="231" t="str">
        <f t="shared" si="8"/>
        <v>Goldzhaojinjinyinyelian</v>
      </c>
      <c r="K324" s="231" t="str">
        <f t="shared" si="9"/>
        <v>Goldzhaojinjinyinyelian</v>
      </c>
    </row>
    <row r="325" spans="1:11" hidden="1">
      <c r="A325" s="209" t="s">
        <v>1119</v>
      </c>
      <c r="B325" s="209" t="s">
        <v>1680</v>
      </c>
      <c r="C325" s="209" t="s">
        <v>2144</v>
      </c>
      <c r="D325" s="209" t="s">
        <v>1090</v>
      </c>
      <c r="E325" s="209" t="s">
        <v>722</v>
      </c>
      <c r="F325" s="283" t="s">
        <v>13217</v>
      </c>
      <c r="H325" s="209" t="s">
        <v>1578</v>
      </c>
      <c r="I325" s="209" t="s">
        <v>13597</v>
      </c>
      <c r="J325" s="231" t="str">
        <f t="shared" si="8"/>
        <v>GoldZhaoyuan Gold Group</v>
      </c>
      <c r="K325" s="231" t="str">
        <f t="shared" si="9"/>
        <v>GoldZhaoyuan Gold Group</v>
      </c>
    </row>
    <row r="326" spans="1:11" hidden="1">
      <c r="A326" s="209" t="s">
        <v>1119</v>
      </c>
      <c r="B326" s="209" t="s">
        <v>1222</v>
      </c>
      <c r="C326" s="209" t="s">
        <v>1313</v>
      </c>
      <c r="D326" s="209" t="s">
        <v>1090</v>
      </c>
      <c r="E326" s="209" t="s">
        <v>739</v>
      </c>
      <c r="F326" s="283" t="s">
        <v>13217</v>
      </c>
      <c r="H326" s="209" t="s">
        <v>1678</v>
      </c>
      <c r="I326" s="209" t="s">
        <v>13598</v>
      </c>
      <c r="J326" s="231" t="str">
        <f t="shared" ref="J326:J391" si="10">A326&amp;B326</f>
        <v>GoldZhongjin Gold Corporation Limited</v>
      </c>
      <c r="K326" s="231" t="str">
        <f t="shared" ref="K326:K391" si="11">A326&amp;B326</f>
        <v>GoldZhongjin Gold Corporation Limited</v>
      </c>
    </row>
    <row r="327" spans="1:11" hidden="1">
      <c r="A327" s="209" t="s">
        <v>1119</v>
      </c>
      <c r="B327" s="209" t="s">
        <v>1313</v>
      </c>
      <c r="C327" s="209" t="s">
        <v>1313</v>
      </c>
      <c r="D327" s="209" t="s">
        <v>1090</v>
      </c>
      <c r="E327" s="209" t="s">
        <v>739</v>
      </c>
      <c r="F327" s="283" t="s">
        <v>13217</v>
      </c>
      <c r="H327" s="209" t="s">
        <v>1678</v>
      </c>
      <c r="I327" s="209" t="s">
        <v>13598</v>
      </c>
      <c r="J327" s="231" t="str">
        <f t="shared" si="10"/>
        <v>GoldZhongyuan Gold Smelter of Zhongjin Gold Corporation</v>
      </c>
      <c r="K327" s="231" t="str">
        <f t="shared" si="11"/>
        <v>GoldZhongyuan Gold Smelter of Zhongjin Gold Corporation</v>
      </c>
    </row>
    <row r="328" spans="1:11" hidden="1">
      <c r="A328" s="209" t="s">
        <v>1119</v>
      </c>
      <c r="B328" s="209" t="s">
        <v>35</v>
      </c>
      <c r="C328" s="209" t="s">
        <v>2479</v>
      </c>
      <c r="D328" s="209" t="s">
        <v>1090</v>
      </c>
      <c r="E328" s="209" t="s">
        <v>740</v>
      </c>
      <c r="F328" s="283" t="s">
        <v>13217</v>
      </c>
      <c r="H328" s="209" t="s">
        <v>1681</v>
      </c>
      <c r="I328" s="209" t="s">
        <v>13595</v>
      </c>
      <c r="J328" s="231" t="str">
        <f t="shared" si="10"/>
        <v>GoldZijin Kuang Ye Refinery</v>
      </c>
      <c r="K328" s="231" t="str">
        <f t="shared" si="11"/>
        <v>GoldZijin Kuang Ye Refinery</v>
      </c>
    </row>
    <row r="329" spans="1:11" hidden="1">
      <c r="A329" s="209" t="s">
        <v>1119</v>
      </c>
      <c r="B329" s="209" t="s">
        <v>1682</v>
      </c>
      <c r="C329" s="209" t="s">
        <v>2479</v>
      </c>
      <c r="D329" s="209" t="s">
        <v>1090</v>
      </c>
      <c r="E329" s="209" t="s">
        <v>740</v>
      </c>
      <c r="F329" s="283" t="s">
        <v>13217</v>
      </c>
      <c r="H329" s="209" t="s">
        <v>1681</v>
      </c>
      <c r="I329" s="209" t="s">
        <v>13595</v>
      </c>
      <c r="J329" s="231" t="str">
        <f t="shared" si="10"/>
        <v>GoldZijin Mining Industry Corporation</v>
      </c>
      <c r="K329" s="231" t="str">
        <f t="shared" si="11"/>
        <v>GoldZijin Mining Industry Corporation</v>
      </c>
    </row>
    <row r="330" spans="1:11" hidden="1">
      <c r="A330" s="209" t="s">
        <v>1119</v>
      </c>
      <c r="B330" s="209" t="s">
        <v>1834</v>
      </c>
      <c r="C330" s="209"/>
      <c r="D330" s="209"/>
      <c r="E330" s="209"/>
      <c r="F330" s="283"/>
      <c r="H330" s="209"/>
      <c r="I330" s="209"/>
      <c r="J330" s="231"/>
      <c r="K330" s="231"/>
    </row>
    <row r="331" spans="1:11" hidden="1">
      <c r="A331" s="209" t="s">
        <v>1119</v>
      </c>
      <c r="B331" s="209" t="s">
        <v>1312</v>
      </c>
      <c r="C331" s="209" t="s">
        <v>486</v>
      </c>
      <c r="D331" s="209" t="s">
        <v>486</v>
      </c>
      <c r="E331" s="209"/>
      <c r="F331" s="283"/>
      <c r="H331" s="209"/>
      <c r="I331" s="209"/>
      <c r="J331" s="231"/>
      <c r="K331" s="231"/>
    </row>
    <row r="332" spans="1:11" hidden="1">
      <c r="A332" s="209" t="s">
        <v>1121</v>
      </c>
      <c r="B332" s="209" t="s">
        <v>15427</v>
      </c>
      <c r="C332" s="209" t="s">
        <v>15427</v>
      </c>
      <c r="D332" s="209" t="s">
        <v>1093</v>
      </c>
      <c r="E332" s="209" t="s">
        <v>15428</v>
      </c>
      <c r="F332" s="209" t="s">
        <v>13217</v>
      </c>
      <c r="G332" s="209"/>
      <c r="H332" s="209" t="s">
        <v>15429</v>
      </c>
      <c r="I332" s="209" t="s">
        <v>15429</v>
      </c>
      <c r="J332" s="231" t="str">
        <f t="shared" si="10"/>
        <v>Tantalum5D Production OU</v>
      </c>
      <c r="K332" s="231" t="str">
        <f t="shared" si="11"/>
        <v>Tantalum5D Production OU</v>
      </c>
    </row>
    <row r="333" spans="1:11" hidden="1">
      <c r="A333" s="209" t="s">
        <v>1121</v>
      </c>
      <c r="B333" s="209" t="s">
        <v>15430</v>
      </c>
      <c r="C333" s="209" t="s">
        <v>15427</v>
      </c>
      <c r="D333" s="209" t="s">
        <v>1093</v>
      </c>
      <c r="E333" s="209" t="s">
        <v>15428</v>
      </c>
      <c r="F333" s="209" t="s">
        <v>13217</v>
      </c>
      <c r="G333" s="209"/>
      <c r="H333" s="209" t="s">
        <v>15429</v>
      </c>
      <c r="I333" s="209" t="s">
        <v>15429</v>
      </c>
      <c r="J333" s="231" t="str">
        <f t="shared" si="10"/>
        <v>Tantalum5D Production OÜ</v>
      </c>
      <c r="K333" s="231" t="str">
        <f t="shared" si="11"/>
        <v>Tantalum5D Production OÜ</v>
      </c>
    </row>
    <row r="334" spans="1:11" hidden="1">
      <c r="A334" s="209" t="s">
        <v>1121</v>
      </c>
      <c r="B334" s="209" t="s">
        <v>15431</v>
      </c>
      <c r="C334" s="209" t="s">
        <v>15431</v>
      </c>
      <c r="D334" s="209" t="s">
        <v>1086</v>
      </c>
      <c r="E334" s="209" t="s">
        <v>746</v>
      </c>
      <c r="F334" s="209" t="s">
        <v>13217</v>
      </c>
      <c r="G334" s="209"/>
      <c r="H334" s="209" t="s">
        <v>1709</v>
      </c>
      <c r="I334" s="209" t="s">
        <v>1540</v>
      </c>
      <c r="J334" s="231" t="str">
        <f t="shared" si="10"/>
        <v>TantalumAMG Brasil</v>
      </c>
      <c r="K334" s="231" t="str">
        <f t="shared" si="11"/>
        <v>TantalumAMG Brasil</v>
      </c>
    </row>
    <row r="335" spans="1:11" hidden="1">
      <c r="A335" s="209" t="s">
        <v>1121</v>
      </c>
      <c r="B335" s="209" t="s">
        <v>15799</v>
      </c>
      <c r="C335" s="209" t="s">
        <v>15800</v>
      </c>
      <c r="D335" s="209" t="s">
        <v>1090</v>
      </c>
      <c r="E335" s="209" t="s">
        <v>15801</v>
      </c>
      <c r="F335" s="209" t="s">
        <v>13217</v>
      </c>
      <c r="G335" s="209"/>
      <c r="H335" s="209" t="s">
        <v>1707</v>
      </c>
      <c r="I335" s="209" t="s">
        <v>13601</v>
      </c>
      <c r="J335" s="231" t="str">
        <f t="shared" si="10"/>
        <v>TantalumConghua Tantalum and Niobium Smeltry</v>
      </c>
      <c r="K335" s="231" t="str">
        <f t="shared" si="11"/>
        <v>TantalumConghua Tantalum and Niobium Smeltry</v>
      </c>
    </row>
    <row r="336" spans="1:11" hidden="1">
      <c r="A336" s="209" t="s">
        <v>1121</v>
      </c>
      <c r="B336" s="209" t="s">
        <v>1383</v>
      </c>
      <c r="C336" s="209" t="s">
        <v>1383</v>
      </c>
      <c r="D336" s="209" t="s">
        <v>2415</v>
      </c>
      <c r="E336" s="209" t="s">
        <v>1384</v>
      </c>
      <c r="F336" s="209" t="s">
        <v>13217</v>
      </c>
      <c r="G336" s="209"/>
      <c r="H336" s="209" t="s">
        <v>15802</v>
      </c>
      <c r="I336" s="209" t="s">
        <v>1729</v>
      </c>
      <c r="J336" s="231" t="str">
        <f t="shared" si="10"/>
        <v>TantalumD Block Metals, LLC</v>
      </c>
      <c r="K336" s="231" t="str">
        <f t="shared" si="11"/>
        <v>TantalumD Block Metals, LLC</v>
      </c>
    </row>
    <row r="337" spans="1:11" hidden="1">
      <c r="A337" s="209" t="s">
        <v>1121</v>
      </c>
      <c r="B337" s="209" t="s">
        <v>1706</v>
      </c>
      <c r="C337" s="209" t="s">
        <v>43</v>
      </c>
      <c r="D337" s="209" t="s">
        <v>1090</v>
      </c>
      <c r="E337" s="209" t="s">
        <v>741</v>
      </c>
      <c r="F337" s="209" t="s">
        <v>13217</v>
      </c>
      <c r="G337" s="209"/>
      <c r="H337" s="209" t="s">
        <v>1705</v>
      </c>
      <c r="I337" s="209" t="s">
        <v>13601</v>
      </c>
      <c r="J337" s="231" t="str">
        <f t="shared" si="10"/>
        <v>TantalumF &amp; X</v>
      </c>
      <c r="K337" s="231" t="str">
        <f t="shared" si="11"/>
        <v>TantalumF &amp; X</v>
      </c>
    </row>
    <row r="338" spans="1:11" hidden="1">
      <c r="A338" s="209" t="s">
        <v>1121</v>
      </c>
      <c r="B338" s="209" t="s">
        <v>43</v>
      </c>
      <c r="C338" s="209" t="s">
        <v>43</v>
      </c>
      <c r="D338" s="209" t="s">
        <v>1090</v>
      </c>
      <c r="E338" s="209" t="s">
        <v>741</v>
      </c>
      <c r="F338" s="209" t="s">
        <v>13217</v>
      </c>
      <c r="G338" s="209"/>
      <c r="H338" s="209" t="s">
        <v>1705</v>
      </c>
      <c r="I338" s="209" t="s">
        <v>13601</v>
      </c>
      <c r="J338" s="231" t="str">
        <f t="shared" si="10"/>
        <v>TantalumF&amp;X Electro-Materials Ltd.</v>
      </c>
      <c r="K338" s="231" t="str">
        <f t="shared" si="11"/>
        <v>TantalumF&amp;X Electro-Materials Ltd.</v>
      </c>
    </row>
    <row r="339" spans="1:11" hidden="1">
      <c r="A339" s="209" t="s">
        <v>1121</v>
      </c>
      <c r="B339" s="209" t="s">
        <v>2152</v>
      </c>
      <c r="C339" s="209" t="s">
        <v>2152</v>
      </c>
      <c r="D339" s="209" t="s">
        <v>1090</v>
      </c>
      <c r="E339" s="209" t="s">
        <v>1385</v>
      </c>
      <c r="F339" s="209" t="s">
        <v>13217</v>
      </c>
      <c r="G339" s="209"/>
      <c r="H339" s="209" t="s">
        <v>1720</v>
      </c>
      <c r="I339" s="209" t="s">
        <v>13600</v>
      </c>
      <c r="J339" s="231" t="str">
        <f t="shared" si="10"/>
        <v>TantalumFIR Metals &amp; Resource Ltd.</v>
      </c>
      <c r="K339" s="231" t="str">
        <f t="shared" si="11"/>
        <v>TantalumFIR Metals &amp; Resource Ltd.</v>
      </c>
    </row>
    <row r="340" spans="1:11" hidden="1">
      <c r="A340" s="209" t="s">
        <v>1121</v>
      </c>
      <c r="B340" s="209" t="s">
        <v>1399</v>
      </c>
      <c r="C340" s="209" t="s">
        <v>1399</v>
      </c>
      <c r="D340" s="209" t="s">
        <v>1098</v>
      </c>
      <c r="E340" s="209" t="s">
        <v>1400</v>
      </c>
      <c r="F340" s="209" t="s">
        <v>13217</v>
      </c>
      <c r="G340" s="209"/>
      <c r="H340" s="209" t="s">
        <v>1741</v>
      </c>
      <c r="I340" s="209" t="s">
        <v>1547</v>
      </c>
      <c r="J340" s="231" t="str">
        <f t="shared" si="10"/>
        <v>TantalumGlobal Advanced Metals Aizu</v>
      </c>
      <c r="K340" s="231" t="str">
        <f t="shared" si="11"/>
        <v>TantalumGlobal Advanced Metals Aizu</v>
      </c>
    </row>
    <row r="341" spans="1:11" hidden="1">
      <c r="A341" s="209" t="s">
        <v>1121</v>
      </c>
      <c r="B341" s="209" t="s">
        <v>1401</v>
      </c>
      <c r="C341" s="209" t="s">
        <v>1401</v>
      </c>
      <c r="D341" s="209" t="s">
        <v>2415</v>
      </c>
      <c r="E341" s="209" t="s">
        <v>1402</v>
      </c>
      <c r="F341" s="209" t="s">
        <v>13217</v>
      </c>
      <c r="G341" s="209"/>
      <c r="H341" s="209" t="s">
        <v>1740</v>
      </c>
      <c r="I341" s="209" t="s">
        <v>1725</v>
      </c>
      <c r="J341" s="231" t="str">
        <f t="shared" si="10"/>
        <v>TantalumGlobal Advanced Metals Boyertown</v>
      </c>
      <c r="K341" s="231" t="str">
        <f t="shared" si="11"/>
        <v>TantalumGlobal Advanced Metals Boyertown</v>
      </c>
    </row>
    <row r="342" spans="1:11" hidden="1">
      <c r="A342" s="209" t="s">
        <v>1121</v>
      </c>
      <c r="B342" s="209" t="s">
        <v>15800</v>
      </c>
      <c r="C342" s="209" t="s">
        <v>15800</v>
      </c>
      <c r="D342" s="209" t="s">
        <v>1090</v>
      </c>
      <c r="E342" s="209" t="s">
        <v>15801</v>
      </c>
      <c r="F342" s="209" t="s">
        <v>13217</v>
      </c>
      <c r="G342" s="209"/>
      <c r="H342" s="209" t="s">
        <v>1707</v>
      </c>
      <c r="I342" s="209" t="s">
        <v>13601</v>
      </c>
      <c r="J342" s="231" t="str">
        <f t="shared" si="10"/>
        <v>TantalumGuangdong Rising Rare Metals-EO Materials Ltd.</v>
      </c>
      <c r="K342" s="231" t="str">
        <f t="shared" si="11"/>
        <v>TantalumGuangdong Rising Rare Metals-EO Materials Ltd.</v>
      </c>
    </row>
    <row r="343" spans="1:11" hidden="1">
      <c r="A343" s="209" t="s">
        <v>1121</v>
      </c>
      <c r="B343" s="209" t="s">
        <v>742</v>
      </c>
      <c r="C343" s="209" t="s">
        <v>15047</v>
      </c>
      <c r="D343" s="209" t="s">
        <v>1090</v>
      </c>
      <c r="E343" s="209" t="s">
        <v>743</v>
      </c>
      <c r="F343" s="209" t="s">
        <v>13217</v>
      </c>
      <c r="G343" s="209"/>
      <c r="H343" s="209" t="s">
        <v>1707</v>
      </c>
      <c r="I343" s="209" t="s">
        <v>13601</v>
      </c>
      <c r="J343" s="231" t="str">
        <f t="shared" si="10"/>
        <v>TantalumGuangdong Zhiyuan New Material Co., Ltd.</v>
      </c>
      <c r="K343" s="231" t="str">
        <f t="shared" si="11"/>
        <v>TantalumGuangdong Zhiyuan New Material Co., Ltd.</v>
      </c>
    </row>
    <row r="344" spans="1:11" hidden="1">
      <c r="A344" s="209" t="s">
        <v>1121</v>
      </c>
      <c r="B344" s="209" t="s">
        <v>1403</v>
      </c>
      <c r="C344" s="209" t="s">
        <v>15048</v>
      </c>
      <c r="D344" s="209" t="s">
        <v>878</v>
      </c>
      <c r="E344" s="209" t="s">
        <v>1404</v>
      </c>
      <c r="F344" s="209" t="s">
        <v>13217</v>
      </c>
      <c r="G344" s="209"/>
      <c r="H344" s="209" t="s">
        <v>1734</v>
      </c>
      <c r="I344" s="209" t="s">
        <v>1735</v>
      </c>
      <c r="J344" s="231" t="str">
        <f t="shared" si="10"/>
        <v>TantalumH.C. Starck Co., Ltd.</v>
      </c>
      <c r="K344" s="231" t="str">
        <f t="shared" si="11"/>
        <v>TantalumH.C. Starck Co., Ltd.</v>
      </c>
    </row>
    <row r="345" spans="1:11" hidden="1">
      <c r="A345" s="209" t="s">
        <v>1121</v>
      </c>
      <c r="B345" s="209" t="s">
        <v>1406</v>
      </c>
      <c r="C345" s="209" t="s">
        <v>15493</v>
      </c>
      <c r="D345" s="209" t="s">
        <v>2415</v>
      </c>
      <c r="E345" s="209" t="s">
        <v>1407</v>
      </c>
      <c r="F345" s="209" t="s">
        <v>13217</v>
      </c>
      <c r="G345" s="209"/>
      <c r="H345" s="209" t="s">
        <v>1738</v>
      </c>
      <c r="I345" s="209" t="s">
        <v>1617</v>
      </c>
      <c r="J345" s="231" t="str">
        <f t="shared" si="10"/>
        <v>TantalumH.C. Starck Inc.</v>
      </c>
      <c r="K345" s="231" t="str">
        <f t="shared" si="11"/>
        <v>TantalumH.C. Starck Inc.</v>
      </c>
    </row>
    <row r="346" spans="1:11" hidden="1">
      <c r="A346" s="209" t="s">
        <v>1121</v>
      </c>
      <c r="B346" s="209" t="s">
        <v>1408</v>
      </c>
      <c r="C346" s="209" t="s">
        <v>15049</v>
      </c>
      <c r="D346" s="209" t="s">
        <v>1098</v>
      </c>
      <c r="E346" s="209" t="s">
        <v>1409</v>
      </c>
      <c r="F346" s="209" t="s">
        <v>13217</v>
      </c>
      <c r="G346" s="209"/>
      <c r="H346" s="209" t="s">
        <v>15803</v>
      </c>
      <c r="I346" s="209" t="s">
        <v>1739</v>
      </c>
      <c r="J346" s="231" t="str">
        <f t="shared" si="10"/>
        <v>TantalumH.C. Starck Ltd.</v>
      </c>
      <c r="K346" s="231" t="str">
        <f t="shared" si="11"/>
        <v>TantalumH.C. Starck Ltd.</v>
      </c>
    </row>
    <row r="347" spans="1:11" hidden="1">
      <c r="A347" s="209" t="s">
        <v>1121</v>
      </c>
      <c r="B347" s="209" t="s">
        <v>2317</v>
      </c>
      <c r="C347" s="209" t="s">
        <v>15050</v>
      </c>
      <c r="D347" s="209" t="s">
        <v>1091</v>
      </c>
      <c r="E347" s="209" t="s">
        <v>1410</v>
      </c>
      <c r="F347" s="209" t="s">
        <v>13217</v>
      </c>
      <c r="G347" s="209"/>
      <c r="H347" s="209" t="s">
        <v>1737</v>
      </c>
      <c r="I347" s="209" t="s">
        <v>1536</v>
      </c>
      <c r="J347" s="231" t="str">
        <f t="shared" si="10"/>
        <v>TantalumH.C. Starck Smelting GmbH &amp; Co. KG</v>
      </c>
      <c r="K347" s="231" t="str">
        <f t="shared" si="11"/>
        <v>TantalumH.C. Starck Smelting GmbH &amp; Co. KG</v>
      </c>
    </row>
    <row r="348" spans="1:11" hidden="1">
      <c r="A348" s="209" t="s">
        <v>1121</v>
      </c>
      <c r="B348" s="209" t="s">
        <v>2507</v>
      </c>
      <c r="C348" s="209" t="s">
        <v>15051</v>
      </c>
      <c r="D348" s="209" t="s">
        <v>1091</v>
      </c>
      <c r="E348" s="209" t="s">
        <v>1405</v>
      </c>
      <c r="F348" s="209" t="s">
        <v>13217</v>
      </c>
      <c r="G348" s="209"/>
      <c r="H348" s="209" t="s">
        <v>1736</v>
      </c>
      <c r="I348" s="209" t="s">
        <v>4228</v>
      </c>
      <c r="J348" s="231" t="str">
        <f t="shared" si="10"/>
        <v>TantalumH.C. Starck Tantalum and Niobium GmbH</v>
      </c>
      <c r="K348" s="231" t="str">
        <f t="shared" si="11"/>
        <v>TantalumH.C. Starck Tantalum and Niobium GmbH</v>
      </c>
    </row>
    <row r="349" spans="1:11" hidden="1">
      <c r="A349" s="209" t="s">
        <v>1121</v>
      </c>
      <c r="B349" s="209" t="s">
        <v>1</v>
      </c>
      <c r="C349" s="209" t="s">
        <v>1</v>
      </c>
      <c r="D349" s="209" t="s">
        <v>1090</v>
      </c>
      <c r="E349" s="209" t="s">
        <v>392</v>
      </c>
      <c r="F349" s="209" t="s">
        <v>13217</v>
      </c>
      <c r="G349" s="209"/>
      <c r="H349" s="209" t="s">
        <v>1728</v>
      </c>
      <c r="I349" s="209" t="s">
        <v>13600</v>
      </c>
      <c r="J349" s="231" t="str">
        <f t="shared" si="10"/>
        <v>TantalumHengyang King Xing Lifeng New Materials Co., Ltd.</v>
      </c>
      <c r="K349" s="231" t="str">
        <f t="shared" si="11"/>
        <v>TantalumHengyang King Xing Lifeng New Materials Co., Ltd.</v>
      </c>
    </row>
    <row r="350" spans="1:11" hidden="1">
      <c r="A350" s="209" t="s">
        <v>1121</v>
      </c>
      <c r="B350" s="209" t="s">
        <v>2156</v>
      </c>
      <c r="C350" s="209" t="s">
        <v>2156</v>
      </c>
      <c r="D350" s="209" t="s">
        <v>1090</v>
      </c>
      <c r="E350" s="209" t="s">
        <v>1386</v>
      </c>
      <c r="F350" s="209" t="s">
        <v>13217</v>
      </c>
      <c r="G350" s="209"/>
      <c r="H350" s="209" t="s">
        <v>1731</v>
      </c>
      <c r="I350" s="209" t="s">
        <v>13596</v>
      </c>
      <c r="J350" s="231" t="str">
        <f t="shared" si="10"/>
        <v>TantalumJiangxi Dinghai Tantalum &amp; Niobium Co., Ltd.</v>
      </c>
      <c r="K350" s="231" t="str">
        <f t="shared" si="11"/>
        <v>TantalumJiangxi Dinghai Tantalum &amp; Niobium Co., Ltd.</v>
      </c>
    </row>
    <row r="351" spans="1:11" hidden="1">
      <c r="A351" s="209" t="s">
        <v>1121</v>
      </c>
      <c r="B351" s="209" t="s">
        <v>2252</v>
      </c>
      <c r="C351" s="209" t="s">
        <v>2252</v>
      </c>
      <c r="D351" s="209" t="s">
        <v>1090</v>
      </c>
      <c r="E351" s="209" t="s">
        <v>2253</v>
      </c>
      <c r="F351" s="209" t="s">
        <v>13217</v>
      </c>
      <c r="G351" s="209"/>
      <c r="H351" s="209" t="s">
        <v>1727</v>
      </c>
      <c r="I351" s="209" t="s">
        <v>13596</v>
      </c>
      <c r="J351" s="231" t="str">
        <f t="shared" si="10"/>
        <v>TantalumJiangxi Tuohong New Raw Material</v>
      </c>
      <c r="K351" s="231" t="str">
        <f t="shared" si="11"/>
        <v>TantalumJiangxi Tuohong New Raw Material</v>
      </c>
    </row>
    <row r="352" spans="1:11" hidden="1">
      <c r="A352" s="209" t="s">
        <v>1121</v>
      </c>
      <c r="B352" s="209" t="s">
        <v>2</v>
      </c>
      <c r="C352" s="209" t="s">
        <v>2</v>
      </c>
      <c r="D352" s="209" t="s">
        <v>1090</v>
      </c>
      <c r="E352" s="209" t="s">
        <v>744</v>
      </c>
      <c r="F352" s="209" t="s">
        <v>13217</v>
      </c>
      <c r="G352" s="209"/>
      <c r="H352" s="209" t="s">
        <v>1708</v>
      </c>
      <c r="I352" s="189" t="s">
        <v>13596</v>
      </c>
      <c r="J352" s="231" t="str">
        <f t="shared" si="10"/>
        <v>TantalumJiuJiang JinXin Nonferrous Metals Co., Ltd.</v>
      </c>
      <c r="K352" s="231" t="str">
        <f t="shared" si="11"/>
        <v>TantalumJiuJiang JinXin Nonferrous Metals Co., Ltd.</v>
      </c>
    </row>
    <row r="353" spans="1:11" hidden="1">
      <c r="A353" s="209" t="s">
        <v>1121</v>
      </c>
      <c r="B353" s="209" t="s">
        <v>2508</v>
      </c>
      <c r="C353" s="209" t="s">
        <v>44</v>
      </c>
      <c r="D353" s="209" t="s">
        <v>1090</v>
      </c>
      <c r="E353" s="209" t="s">
        <v>745</v>
      </c>
      <c r="F353" s="209" t="s">
        <v>13217</v>
      </c>
      <c r="G353" s="209"/>
      <c r="H353" s="209" t="s">
        <v>1708</v>
      </c>
      <c r="I353" s="189" t="s">
        <v>13596</v>
      </c>
      <c r="J353" s="231" t="str">
        <f t="shared" si="10"/>
        <v>TantalumJiujiang Nonferrous Metals Smelting Company Limited</v>
      </c>
      <c r="K353" s="231" t="str">
        <f t="shared" si="11"/>
        <v>TantalumJiujiang Nonferrous Metals Smelting Company Limited</v>
      </c>
    </row>
    <row r="354" spans="1:11" hidden="1">
      <c r="A354" s="209" t="s">
        <v>1121</v>
      </c>
      <c r="B354" s="209" t="s">
        <v>44</v>
      </c>
      <c r="C354" s="209" t="s">
        <v>44</v>
      </c>
      <c r="D354" s="209" t="s">
        <v>1090</v>
      </c>
      <c r="E354" s="209" t="s">
        <v>745</v>
      </c>
      <c r="F354" s="209" t="s">
        <v>13217</v>
      </c>
      <c r="G354" s="209"/>
      <c r="H354" s="209" t="s">
        <v>1708</v>
      </c>
      <c r="I354" s="209" t="s">
        <v>13596</v>
      </c>
      <c r="J354" s="231" t="str">
        <f t="shared" si="10"/>
        <v>TantalumJiujiang Tanbre Co., Ltd.</v>
      </c>
      <c r="K354" s="231" t="str">
        <f t="shared" si="11"/>
        <v>TantalumJiujiang Tanbre Co., Ltd.</v>
      </c>
    </row>
    <row r="355" spans="1:11" hidden="1">
      <c r="A355" s="209" t="s">
        <v>1121</v>
      </c>
      <c r="B355" s="209" t="s">
        <v>2153</v>
      </c>
      <c r="C355" s="209" t="s">
        <v>2153</v>
      </c>
      <c r="D355" s="209" t="s">
        <v>1090</v>
      </c>
      <c r="E355" s="209" t="s">
        <v>1387</v>
      </c>
      <c r="F355" s="209" t="s">
        <v>13217</v>
      </c>
      <c r="G355" s="209"/>
      <c r="H355" s="209" t="s">
        <v>1708</v>
      </c>
      <c r="I355" s="189" t="s">
        <v>13596</v>
      </c>
      <c r="J355" s="231" t="str">
        <f t="shared" si="10"/>
        <v>TantalumJiujiang Zhongao Tantalum &amp; Niobium Co., Ltd.</v>
      </c>
      <c r="K355" s="231" t="str">
        <f t="shared" si="11"/>
        <v>TantalumJiujiang Zhongao Tantalum &amp; Niobium Co., Ltd.</v>
      </c>
    </row>
    <row r="356" spans="1:11" hidden="1">
      <c r="A356" s="209" t="s">
        <v>1121</v>
      </c>
      <c r="B356" s="209" t="s">
        <v>1411</v>
      </c>
      <c r="C356" s="209" t="s">
        <v>15052</v>
      </c>
      <c r="D356" s="209" t="s">
        <v>1103</v>
      </c>
      <c r="E356" s="209" t="s">
        <v>1412</v>
      </c>
      <c r="F356" s="209" t="s">
        <v>13217</v>
      </c>
      <c r="G356" s="209"/>
      <c r="H356" s="209" t="s">
        <v>1732</v>
      </c>
      <c r="I356" s="189" t="s">
        <v>1733</v>
      </c>
      <c r="J356" s="231" t="str">
        <f t="shared" si="10"/>
        <v>TantalumKEMET Blue Metals</v>
      </c>
      <c r="K356" s="231" t="str">
        <f t="shared" si="11"/>
        <v>TantalumKEMET Blue Metals</v>
      </c>
    </row>
    <row r="357" spans="1:11" hidden="1">
      <c r="A357" s="209" t="s">
        <v>1121</v>
      </c>
      <c r="B357" s="209" t="s">
        <v>15052</v>
      </c>
      <c r="C357" s="209" t="s">
        <v>15052</v>
      </c>
      <c r="D357" s="209" t="s">
        <v>1103</v>
      </c>
      <c r="E357" s="209" t="s">
        <v>1412</v>
      </c>
      <c r="F357" s="209" t="s">
        <v>13217</v>
      </c>
      <c r="G357" s="209"/>
      <c r="H357" s="209" t="s">
        <v>1732</v>
      </c>
      <c r="I357" s="189" t="s">
        <v>1733</v>
      </c>
      <c r="J357" s="231" t="str">
        <f t="shared" si="10"/>
        <v>TantalumKEMET de Mexico</v>
      </c>
      <c r="K357" s="231" t="str">
        <f t="shared" si="11"/>
        <v>TantalumKEMET de Mexico</v>
      </c>
    </row>
    <row r="358" spans="1:11" hidden="1">
      <c r="A358" s="209" t="s">
        <v>1121</v>
      </c>
      <c r="B358" s="209" t="s">
        <v>45</v>
      </c>
      <c r="C358" s="209" t="s">
        <v>15431</v>
      </c>
      <c r="D358" s="209" t="s">
        <v>1086</v>
      </c>
      <c r="E358" s="209" t="s">
        <v>746</v>
      </c>
      <c r="F358" s="209" t="s">
        <v>13217</v>
      </c>
      <c r="G358" s="209"/>
      <c r="H358" s="209" t="s">
        <v>1709</v>
      </c>
      <c r="I358" s="189" t="s">
        <v>1540</v>
      </c>
      <c r="J358" s="231" t="str">
        <f t="shared" si="10"/>
        <v>TantalumLSM Brasil S.A.</v>
      </c>
      <c r="K358" s="231" t="str">
        <f t="shared" si="11"/>
        <v>TantalumLSM Brasil S.A.</v>
      </c>
    </row>
    <row r="359" spans="1:11" hidden="1">
      <c r="A359" s="209" t="s">
        <v>1121</v>
      </c>
      <c r="B359" s="209" t="s">
        <v>15493</v>
      </c>
      <c r="C359" s="209" t="s">
        <v>15493</v>
      </c>
      <c r="D359" s="209" t="s">
        <v>2415</v>
      </c>
      <c r="E359" s="209" t="s">
        <v>1407</v>
      </c>
      <c r="F359" s="209" t="s">
        <v>13217</v>
      </c>
      <c r="G359" s="209"/>
      <c r="H359" s="209" t="s">
        <v>1738</v>
      </c>
      <c r="I359" s="209" t="s">
        <v>1617</v>
      </c>
      <c r="J359" s="231" t="str">
        <f t="shared" si="10"/>
        <v>TantalumMaterion Newton Inc.</v>
      </c>
      <c r="K359" s="231" t="str">
        <f t="shared" si="11"/>
        <v>TantalumMaterion Newton Inc.</v>
      </c>
    </row>
    <row r="360" spans="1:11" hidden="1">
      <c r="A360" s="209" t="s">
        <v>1121</v>
      </c>
      <c r="B360" s="209" t="s">
        <v>1711</v>
      </c>
      <c r="C360" s="209" t="s">
        <v>2136</v>
      </c>
      <c r="D360" s="209" t="s">
        <v>1096</v>
      </c>
      <c r="E360" s="209" t="s">
        <v>747</v>
      </c>
      <c r="F360" s="209" t="s">
        <v>13217</v>
      </c>
      <c r="G360" s="209"/>
      <c r="H360" s="209" t="s">
        <v>1710</v>
      </c>
      <c r="I360" s="209" t="s">
        <v>15410</v>
      </c>
      <c r="J360" s="231" t="str">
        <f t="shared" si="10"/>
        <v>TantalumMetallurgical Products India Pvt. Ltd. (MPIL)</v>
      </c>
      <c r="K360" s="231" t="str">
        <f t="shared" si="11"/>
        <v>TantalumMetallurgical Products India Pvt. Ltd. (MPIL)</v>
      </c>
    </row>
    <row r="361" spans="1:11" hidden="1">
      <c r="A361" s="209" t="s">
        <v>1121</v>
      </c>
      <c r="B361" s="209" t="s">
        <v>2136</v>
      </c>
      <c r="C361" s="209" t="s">
        <v>2136</v>
      </c>
      <c r="D361" s="209" t="s">
        <v>1096</v>
      </c>
      <c r="E361" s="209" t="s">
        <v>747</v>
      </c>
      <c r="F361" s="209" t="s">
        <v>13217</v>
      </c>
      <c r="G361" s="209"/>
      <c r="H361" s="209" t="s">
        <v>1710</v>
      </c>
      <c r="I361" s="209" t="s">
        <v>15410</v>
      </c>
      <c r="J361" s="231" t="str">
        <f t="shared" si="10"/>
        <v>TantalumMetallurgical Products India Pvt., Ltd.</v>
      </c>
      <c r="K361" s="231" t="str">
        <f t="shared" si="11"/>
        <v>TantalumMetallurgical Products India Pvt., Ltd.</v>
      </c>
    </row>
    <row r="362" spans="1:11" hidden="1">
      <c r="A362" s="209" t="s">
        <v>1121</v>
      </c>
      <c r="B362" s="209" t="s">
        <v>12408</v>
      </c>
      <c r="C362" s="209" t="s">
        <v>12408</v>
      </c>
      <c r="D362" s="209" t="s">
        <v>1086</v>
      </c>
      <c r="E362" s="209" t="s">
        <v>748</v>
      </c>
      <c r="F362" s="209" t="s">
        <v>13217</v>
      </c>
      <c r="G362" s="209"/>
      <c r="H362" s="209" t="s">
        <v>1712</v>
      </c>
      <c r="I362" s="209" t="s">
        <v>1713</v>
      </c>
      <c r="J362" s="231" t="str">
        <f t="shared" si="10"/>
        <v>TantalumMineracao Taboca S.A.</v>
      </c>
      <c r="K362" s="231" t="str">
        <f t="shared" si="11"/>
        <v>TantalumMineracao Taboca S.A.</v>
      </c>
    </row>
    <row r="363" spans="1:11" hidden="1">
      <c r="A363" s="209" t="s">
        <v>1121</v>
      </c>
      <c r="B363" s="209" t="s">
        <v>1023</v>
      </c>
      <c r="C363" s="209" t="s">
        <v>12408</v>
      </c>
      <c r="D363" s="209" t="s">
        <v>1086</v>
      </c>
      <c r="E363" s="209" t="s">
        <v>748</v>
      </c>
      <c r="F363" s="209" t="s">
        <v>13217</v>
      </c>
      <c r="G363" s="209"/>
      <c r="H363" s="209" t="s">
        <v>1712</v>
      </c>
      <c r="I363" s="209" t="s">
        <v>1713</v>
      </c>
      <c r="J363" s="231" t="str">
        <f t="shared" si="10"/>
        <v>TantalumMineração Taboca S.A.</v>
      </c>
      <c r="K363" s="231" t="str">
        <f t="shared" si="11"/>
        <v>TantalumMineração Taboca S.A.</v>
      </c>
    </row>
    <row r="364" spans="1:11" hidden="1">
      <c r="A364" s="209" t="s">
        <v>1121</v>
      </c>
      <c r="B364" s="209" t="s">
        <v>12906</v>
      </c>
      <c r="C364" s="209" t="s">
        <v>12408</v>
      </c>
      <c r="D364" s="209" t="s">
        <v>1086</v>
      </c>
      <c r="E364" s="209" t="s">
        <v>748</v>
      </c>
      <c r="F364" s="209" t="s">
        <v>13217</v>
      </c>
      <c r="G364" s="209"/>
      <c r="H364" s="209" t="s">
        <v>1712</v>
      </c>
      <c r="I364" s="209" t="s">
        <v>1713</v>
      </c>
      <c r="J364" s="231" t="str">
        <f t="shared" si="10"/>
        <v>TantalumMineracao Taboca SA</v>
      </c>
      <c r="K364" s="231" t="str">
        <f t="shared" si="11"/>
        <v>TantalumMineracao Taboca SA</v>
      </c>
    </row>
    <row r="365" spans="1:11" hidden="1">
      <c r="A365" s="209" t="s">
        <v>1121</v>
      </c>
      <c r="B365" s="209" t="s">
        <v>1108</v>
      </c>
      <c r="C365" s="209" t="s">
        <v>1218</v>
      </c>
      <c r="D365" s="209" t="s">
        <v>1098</v>
      </c>
      <c r="E365" s="209" t="s">
        <v>749</v>
      </c>
      <c r="F365" s="209" t="s">
        <v>13217</v>
      </c>
      <c r="G365" s="209"/>
      <c r="H365" s="209" t="s">
        <v>1714</v>
      </c>
      <c r="I365" s="209" t="s">
        <v>1715</v>
      </c>
      <c r="J365" s="231" t="str">
        <f t="shared" si="10"/>
        <v>TantalumMitsui Mining &amp; Smelting</v>
      </c>
      <c r="K365" s="231" t="str">
        <f t="shared" si="11"/>
        <v>TantalumMitsui Mining &amp; Smelting</v>
      </c>
    </row>
    <row r="366" spans="1:11" hidden="1">
      <c r="A366" s="209" t="s">
        <v>1121</v>
      </c>
      <c r="B366" s="209" t="s">
        <v>1218</v>
      </c>
      <c r="C366" s="209" t="s">
        <v>1218</v>
      </c>
      <c r="D366" s="209" t="s">
        <v>1098</v>
      </c>
      <c r="E366" s="209" t="s">
        <v>749</v>
      </c>
      <c r="F366" s="209" t="s">
        <v>13217</v>
      </c>
      <c r="G366" s="209"/>
      <c r="H366" s="209" t="s">
        <v>1714</v>
      </c>
      <c r="I366" s="209" t="s">
        <v>1715</v>
      </c>
      <c r="J366" s="231" t="str">
        <f t="shared" si="10"/>
        <v>TantalumMitsui Mining and Smelting Co., Ltd.</v>
      </c>
      <c r="K366" s="231" t="str">
        <f t="shared" si="11"/>
        <v>TantalumMitsui Mining and Smelting Co., Ltd.</v>
      </c>
    </row>
    <row r="367" spans="1:11" hidden="1">
      <c r="A367" s="209" t="s">
        <v>1121</v>
      </c>
      <c r="B367" s="209" t="s">
        <v>46</v>
      </c>
      <c r="C367" s="209" t="s">
        <v>2509</v>
      </c>
      <c r="D367" s="209" t="s">
        <v>1093</v>
      </c>
      <c r="E367" s="209" t="s">
        <v>750</v>
      </c>
      <c r="F367" s="209" t="s">
        <v>13217</v>
      </c>
      <c r="G367" s="209"/>
      <c r="H367" s="209" t="s">
        <v>1716</v>
      </c>
      <c r="I367" s="209" t="s">
        <v>1717</v>
      </c>
      <c r="J367" s="231" t="str">
        <f t="shared" si="10"/>
        <v>TantalumMolycorp Silmet A.S.</v>
      </c>
      <c r="K367" s="231" t="str">
        <f t="shared" si="11"/>
        <v>TantalumMolycorp Silmet A.S.</v>
      </c>
    </row>
    <row r="368" spans="1:11" hidden="1">
      <c r="A368" s="209" t="s">
        <v>1121</v>
      </c>
      <c r="B368" s="209" t="s">
        <v>13157</v>
      </c>
      <c r="C368" s="209" t="s">
        <v>1020</v>
      </c>
      <c r="D368" s="209" t="s">
        <v>1090</v>
      </c>
      <c r="E368" s="209" t="s">
        <v>751</v>
      </c>
      <c r="F368" s="209" t="s">
        <v>13217</v>
      </c>
      <c r="G368" s="209"/>
      <c r="H368" s="209" t="s">
        <v>1718</v>
      </c>
      <c r="I368" s="209" t="s">
        <v>13582</v>
      </c>
      <c r="J368" s="231" t="str">
        <f t="shared" si="10"/>
        <v>TantalumNingxia Non-Ferrous Metal Smeltery</v>
      </c>
      <c r="K368" s="231" t="str">
        <f t="shared" si="11"/>
        <v>TantalumNingxia Non-Ferrous Metal Smeltery</v>
      </c>
    </row>
    <row r="369" spans="1:11" hidden="1">
      <c r="A369" s="209" t="s">
        <v>1121</v>
      </c>
      <c r="B369" s="209" t="s">
        <v>1020</v>
      </c>
      <c r="C369" s="209" t="s">
        <v>1020</v>
      </c>
      <c r="D369" s="209" t="s">
        <v>1090</v>
      </c>
      <c r="E369" s="209" t="s">
        <v>751</v>
      </c>
      <c r="F369" s="209" t="s">
        <v>13217</v>
      </c>
      <c r="G369" s="209"/>
      <c r="H369" s="209" t="s">
        <v>1718</v>
      </c>
      <c r="I369" s="209" t="s">
        <v>13582</v>
      </c>
      <c r="J369" s="231" t="str">
        <f t="shared" si="10"/>
        <v>TantalumNingxia Orient Tantalum Industry Co., Ltd.</v>
      </c>
      <c r="K369" s="231" t="str">
        <f t="shared" si="11"/>
        <v>TantalumNingxia Orient Tantalum Industry Co., Ltd.</v>
      </c>
    </row>
    <row r="370" spans="1:11" hidden="1">
      <c r="A370" s="209" t="s">
        <v>1121</v>
      </c>
      <c r="B370" s="209" t="s">
        <v>2509</v>
      </c>
      <c r="C370" s="209" t="s">
        <v>2509</v>
      </c>
      <c r="D370" s="209" t="s">
        <v>1093</v>
      </c>
      <c r="E370" s="209" t="s">
        <v>750</v>
      </c>
      <c r="F370" s="209" t="s">
        <v>13217</v>
      </c>
      <c r="G370" s="209"/>
      <c r="H370" s="209" t="s">
        <v>1716</v>
      </c>
      <c r="I370" s="209" t="s">
        <v>1717</v>
      </c>
      <c r="J370" s="231" t="str">
        <f t="shared" si="10"/>
        <v>TantalumNPM Silmet AS</v>
      </c>
      <c r="K370" s="231" t="str">
        <f t="shared" si="11"/>
        <v>TantalumNPM Silmet AS</v>
      </c>
    </row>
    <row r="371" spans="1:11" hidden="1">
      <c r="A371" s="209" t="s">
        <v>1121</v>
      </c>
      <c r="B371" s="209" t="s">
        <v>15494</v>
      </c>
      <c r="C371" s="209" t="s">
        <v>15494</v>
      </c>
      <c r="D371" s="209" t="s">
        <v>13082</v>
      </c>
      <c r="E371" s="209" t="s">
        <v>15495</v>
      </c>
      <c r="F371" s="209" t="s">
        <v>13217</v>
      </c>
      <c r="G371" s="209"/>
      <c r="H371" s="209" t="s">
        <v>15804</v>
      </c>
      <c r="I371" s="209" t="s">
        <v>4843</v>
      </c>
      <c r="J371" s="231" t="str">
        <f t="shared" si="10"/>
        <v>TantalumPowerX Ltd.</v>
      </c>
      <c r="K371" s="231" t="str">
        <f t="shared" si="11"/>
        <v>TantalumPowerX Ltd.</v>
      </c>
    </row>
    <row r="372" spans="1:11" hidden="1">
      <c r="A372" s="209" t="s">
        <v>1121</v>
      </c>
      <c r="B372" s="209" t="s">
        <v>807</v>
      </c>
      <c r="C372" s="209" t="s">
        <v>807</v>
      </c>
      <c r="D372" s="209" t="s">
        <v>2415</v>
      </c>
      <c r="E372" s="209" t="s">
        <v>752</v>
      </c>
      <c r="F372" s="209" t="s">
        <v>13217</v>
      </c>
      <c r="G372" s="209"/>
      <c r="H372" s="209" t="s">
        <v>13801</v>
      </c>
      <c r="I372" s="209" t="s">
        <v>2246</v>
      </c>
      <c r="J372" s="231" t="str">
        <f t="shared" si="10"/>
        <v>TantalumQuantumClean</v>
      </c>
      <c r="K372" s="231" t="str">
        <f t="shared" si="11"/>
        <v>TantalumQuantumClean</v>
      </c>
    </row>
    <row r="373" spans="1:11" hidden="1">
      <c r="A373" s="209" t="s">
        <v>1121</v>
      </c>
      <c r="B373" s="209" t="s">
        <v>2510</v>
      </c>
      <c r="C373" s="209" t="s">
        <v>12412</v>
      </c>
      <c r="D373" s="209" t="s">
        <v>1086</v>
      </c>
      <c r="E373" s="209" t="s">
        <v>1743</v>
      </c>
      <c r="F373" s="209" t="s">
        <v>13217</v>
      </c>
      <c r="G373" s="209"/>
      <c r="H373" s="209" t="s">
        <v>1709</v>
      </c>
      <c r="I373" s="209" t="s">
        <v>1744</v>
      </c>
      <c r="J373" s="231" t="str">
        <f t="shared" si="10"/>
        <v>TantalumResind Ind e Com Ltda.</v>
      </c>
      <c r="K373" s="231" t="str">
        <f t="shared" si="11"/>
        <v>TantalumResind Ind e Com Ltda.</v>
      </c>
    </row>
    <row r="374" spans="1:11" hidden="1">
      <c r="A374" s="209" t="s">
        <v>1121</v>
      </c>
      <c r="B374" s="209" t="s">
        <v>12412</v>
      </c>
      <c r="C374" s="209" t="s">
        <v>12412</v>
      </c>
      <c r="D374" s="209" t="s">
        <v>1086</v>
      </c>
      <c r="E374" s="209" t="s">
        <v>1743</v>
      </c>
      <c r="F374" s="209" t="s">
        <v>13217</v>
      </c>
      <c r="G374" s="209"/>
      <c r="H374" s="209" t="s">
        <v>1709</v>
      </c>
      <c r="I374" s="209" t="s">
        <v>1744</v>
      </c>
      <c r="J374" s="231" t="str">
        <f t="shared" si="10"/>
        <v>TantalumResind Industria e Comercio Ltda.</v>
      </c>
      <c r="K374" s="231" t="str">
        <f t="shared" si="11"/>
        <v>TantalumResind Industria e Comercio Ltda.</v>
      </c>
    </row>
    <row r="375" spans="1:11" hidden="1">
      <c r="A375" s="209" t="s">
        <v>1121</v>
      </c>
      <c r="B375" s="209" t="s">
        <v>2201</v>
      </c>
      <c r="C375" s="209" t="s">
        <v>12412</v>
      </c>
      <c r="D375" s="209" t="s">
        <v>1086</v>
      </c>
      <c r="E375" s="209" t="s">
        <v>1743</v>
      </c>
      <c r="F375" s="209" t="s">
        <v>13217</v>
      </c>
      <c r="G375" s="209"/>
      <c r="H375" s="209" t="s">
        <v>1709</v>
      </c>
      <c r="I375" s="209" t="s">
        <v>1744</v>
      </c>
      <c r="J375" s="231" t="str">
        <f t="shared" si="10"/>
        <v>TantalumResind Indústria e Comércio Ltda.</v>
      </c>
      <c r="K375" s="231" t="str">
        <f t="shared" si="11"/>
        <v>TantalumResind Indústria e Comércio Ltda.</v>
      </c>
    </row>
    <row r="376" spans="1:11" hidden="1">
      <c r="A376" s="209" t="s">
        <v>1121</v>
      </c>
      <c r="B376" s="209" t="s">
        <v>1110</v>
      </c>
      <c r="C376" s="209" t="s">
        <v>13252</v>
      </c>
      <c r="D376" s="209" t="s">
        <v>1090</v>
      </c>
      <c r="E376" s="209" t="s">
        <v>753</v>
      </c>
      <c r="F376" s="209" t="s">
        <v>13217</v>
      </c>
      <c r="G376" s="209"/>
      <c r="H376" s="209" t="s">
        <v>1720</v>
      </c>
      <c r="I376" s="209" t="s">
        <v>13600</v>
      </c>
      <c r="J376" s="231" t="str">
        <f t="shared" si="10"/>
        <v>TantalumRFH</v>
      </c>
      <c r="K376" s="231" t="str">
        <f t="shared" si="11"/>
        <v>TantalumRFH</v>
      </c>
    </row>
    <row r="377" spans="1:11" hidden="1">
      <c r="A377" s="209" t="s">
        <v>1121</v>
      </c>
      <c r="B377" s="209" t="s">
        <v>2143</v>
      </c>
      <c r="C377" s="209" t="s">
        <v>13252</v>
      </c>
      <c r="D377" s="209" t="s">
        <v>1090</v>
      </c>
      <c r="E377" s="209" t="s">
        <v>753</v>
      </c>
      <c r="F377" s="209" t="s">
        <v>13217</v>
      </c>
      <c r="G377" s="209"/>
      <c r="H377" s="209" t="s">
        <v>1720</v>
      </c>
      <c r="I377" s="209" t="s">
        <v>13600</v>
      </c>
      <c r="J377" s="231" t="str">
        <f t="shared" si="10"/>
        <v>TantalumRFH Tantalum Smeltry Co., Ltd.</v>
      </c>
      <c r="K377" s="231" t="str">
        <f t="shared" si="11"/>
        <v>TantalumRFH Tantalum Smeltry Co., Ltd.</v>
      </c>
    </row>
    <row r="378" spans="1:11" hidden="1">
      <c r="A378" s="209" t="s">
        <v>1121</v>
      </c>
      <c r="B378" s="209" t="s">
        <v>15432</v>
      </c>
      <c r="C378" s="209" t="s">
        <v>15432</v>
      </c>
      <c r="D378" s="209" t="s">
        <v>1090</v>
      </c>
      <c r="E378" s="209" t="s">
        <v>15054</v>
      </c>
      <c r="F378" s="209" t="s">
        <v>13217</v>
      </c>
      <c r="G378" s="209"/>
      <c r="H378" s="209" t="s">
        <v>15106</v>
      </c>
      <c r="I378" s="209" t="s">
        <v>13609</v>
      </c>
      <c r="J378" s="231" t="str">
        <f t="shared" si="10"/>
        <v>TantalumRFH Yancheng Jinye New Material Technology Co., Ltd.</v>
      </c>
      <c r="K378" s="231" t="str">
        <f t="shared" si="11"/>
        <v>TantalumRFH Yancheng Jinye New Material Technology Co., Ltd.</v>
      </c>
    </row>
    <row r="379" spans="1:11" hidden="1">
      <c r="A379" s="209" t="s">
        <v>1121</v>
      </c>
      <c r="B379" s="209" t="s">
        <v>1721</v>
      </c>
      <c r="C379" s="209" t="s">
        <v>1366</v>
      </c>
      <c r="D379" s="209" t="s">
        <v>873</v>
      </c>
      <c r="E379" s="209" t="s">
        <v>754</v>
      </c>
      <c r="F379" s="209" t="s">
        <v>13217</v>
      </c>
      <c r="G379" s="209"/>
      <c r="H379" s="209" t="s">
        <v>1721</v>
      </c>
      <c r="I379" s="209" t="s">
        <v>9986</v>
      </c>
      <c r="J379" s="231" t="str">
        <f t="shared" si="10"/>
        <v>TantalumSolikamsk</v>
      </c>
      <c r="K379" s="231" t="str">
        <f t="shared" si="11"/>
        <v>TantalumSolikamsk</v>
      </c>
    </row>
    <row r="380" spans="1:11" hidden="1">
      <c r="A380" s="209" t="s">
        <v>1121</v>
      </c>
      <c r="B380" s="209" t="s">
        <v>1366</v>
      </c>
      <c r="C380" s="209" t="s">
        <v>1366</v>
      </c>
      <c r="D380" s="209" t="s">
        <v>873</v>
      </c>
      <c r="E380" s="209" t="s">
        <v>754</v>
      </c>
      <c r="F380" s="209" t="s">
        <v>13217</v>
      </c>
      <c r="G380" s="209"/>
      <c r="H380" s="209" t="s">
        <v>1721</v>
      </c>
      <c r="I380" s="209" t="s">
        <v>9986</v>
      </c>
      <c r="J380" s="231" t="str">
        <f t="shared" si="10"/>
        <v>TantalumSolikamsk Magnesium Works OAO</v>
      </c>
      <c r="K380" s="231" t="str">
        <f t="shared" si="11"/>
        <v>TantalumSolikamsk Magnesium Works OAO</v>
      </c>
    </row>
    <row r="381" spans="1:11" hidden="1">
      <c r="A381" s="209" t="s">
        <v>1121</v>
      </c>
      <c r="B381" s="209" t="s">
        <v>1109</v>
      </c>
      <c r="C381" s="209" t="s">
        <v>1366</v>
      </c>
      <c r="D381" s="209" t="s">
        <v>873</v>
      </c>
      <c r="E381" s="209" t="s">
        <v>754</v>
      </c>
      <c r="F381" s="209" t="s">
        <v>13217</v>
      </c>
      <c r="G381" s="209"/>
      <c r="H381" s="209" t="s">
        <v>1721</v>
      </c>
      <c r="I381" s="209" t="s">
        <v>9986</v>
      </c>
      <c r="J381" s="231" t="str">
        <f t="shared" si="10"/>
        <v>TantalumSolikamsk Metal Works</v>
      </c>
      <c r="K381" s="231" t="str">
        <f t="shared" si="11"/>
        <v>TantalumSolikamsk Metal Works</v>
      </c>
    </row>
    <row r="382" spans="1:11" hidden="1">
      <c r="A382" s="209" t="s">
        <v>1121</v>
      </c>
      <c r="B382" s="209" t="s">
        <v>2428</v>
      </c>
      <c r="C382" s="209" t="s">
        <v>2428</v>
      </c>
      <c r="D382" s="209" t="s">
        <v>1098</v>
      </c>
      <c r="E382" s="209" t="s">
        <v>755</v>
      </c>
      <c r="F382" s="209" t="s">
        <v>13217</v>
      </c>
      <c r="G382" s="209"/>
      <c r="H382" s="209" t="s">
        <v>1722</v>
      </c>
      <c r="I382" s="209" t="s">
        <v>1544</v>
      </c>
      <c r="J382" s="231" t="str">
        <f t="shared" si="10"/>
        <v>TantalumTaki Chemical Co., Ltd.</v>
      </c>
      <c r="K382" s="231" t="str">
        <f t="shared" si="11"/>
        <v>TantalumTaki Chemical Co., Ltd.</v>
      </c>
    </row>
    <row r="383" spans="1:11" hidden="1">
      <c r="A383" s="209" t="s">
        <v>1121</v>
      </c>
      <c r="B383" s="209" t="s">
        <v>808</v>
      </c>
      <c r="C383" s="209" t="s">
        <v>2428</v>
      </c>
      <c r="D383" s="209" t="s">
        <v>1098</v>
      </c>
      <c r="E383" s="209" t="s">
        <v>755</v>
      </c>
      <c r="F383" s="209" t="s">
        <v>13217</v>
      </c>
      <c r="G383" s="209"/>
      <c r="H383" s="209" t="s">
        <v>1722</v>
      </c>
      <c r="I383" s="209" t="s">
        <v>1544</v>
      </c>
      <c r="J383" s="231" t="str">
        <f t="shared" si="10"/>
        <v>TantalumTaki Chemicals</v>
      </c>
      <c r="K383" s="231" t="str">
        <f t="shared" si="11"/>
        <v>TantalumTaki Chemicals</v>
      </c>
    </row>
    <row r="384" spans="1:11" hidden="1">
      <c r="A384" s="209" t="s">
        <v>1121</v>
      </c>
      <c r="B384" s="209" t="s">
        <v>15048</v>
      </c>
      <c r="C384" s="209" t="s">
        <v>15048</v>
      </c>
      <c r="D384" s="209" t="s">
        <v>878</v>
      </c>
      <c r="E384" s="209" t="s">
        <v>1404</v>
      </c>
      <c r="F384" s="209" t="s">
        <v>13217</v>
      </c>
      <c r="G384" s="209"/>
      <c r="H384" s="209" t="s">
        <v>1734</v>
      </c>
      <c r="I384" s="189" t="s">
        <v>1735</v>
      </c>
      <c r="J384" s="231" t="str">
        <f t="shared" si="10"/>
        <v>TantalumTANIOBIS Co., Ltd.</v>
      </c>
      <c r="K384" s="231" t="str">
        <f t="shared" si="11"/>
        <v>TantalumTANIOBIS Co., Ltd.</v>
      </c>
    </row>
    <row r="385" spans="1:11" hidden="1">
      <c r="A385" s="209" t="s">
        <v>1121</v>
      </c>
      <c r="B385" s="209" t="s">
        <v>15051</v>
      </c>
      <c r="C385" s="209" t="s">
        <v>15051</v>
      </c>
      <c r="D385" s="209" t="s">
        <v>1091</v>
      </c>
      <c r="E385" s="209" t="s">
        <v>1405</v>
      </c>
      <c r="F385" s="209" t="s">
        <v>13217</v>
      </c>
      <c r="G385" s="209"/>
      <c r="H385" s="209" t="s">
        <v>1736</v>
      </c>
      <c r="I385" s="189" t="s">
        <v>4228</v>
      </c>
      <c r="J385" s="231" t="str">
        <f t="shared" si="10"/>
        <v>TantalumTANIOBIS GmbH</v>
      </c>
      <c r="K385" s="231" t="str">
        <f t="shared" si="11"/>
        <v>TantalumTANIOBIS GmbH</v>
      </c>
    </row>
    <row r="386" spans="1:11" hidden="1">
      <c r="A386" s="209" t="s">
        <v>1121</v>
      </c>
      <c r="B386" s="209" t="s">
        <v>15049</v>
      </c>
      <c r="C386" s="209" t="s">
        <v>15049</v>
      </c>
      <c r="D386" s="209" t="s">
        <v>1098</v>
      </c>
      <c r="E386" s="209" t="s">
        <v>1409</v>
      </c>
      <c r="F386" s="209" t="s">
        <v>13217</v>
      </c>
      <c r="G386" s="209"/>
      <c r="H386" s="209" t="s">
        <v>15803</v>
      </c>
      <c r="I386" s="209" t="s">
        <v>1739</v>
      </c>
      <c r="J386" s="231" t="str">
        <f t="shared" si="10"/>
        <v>TantalumTANIOBIS Japan Co., Ltd.</v>
      </c>
      <c r="K386" s="231" t="str">
        <f t="shared" si="11"/>
        <v>TantalumTANIOBIS Japan Co., Ltd.</v>
      </c>
    </row>
    <row r="387" spans="1:11" hidden="1">
      <c r="A387" s="209" t="s">
        <v>1121</v>
      </c>
      <c r="B387" s="209" t="s">
        <v>15050</v>
      </c>
      <c r="C387" s="209" t="s">
        <v>15050</v>
      </c>
      <c r="D387" s="209" t="s">
        <v>1091</v>
      </c>
      <c r="E387" s="209" t="s">
        <v>1410</v>
      </c>
      <c r="F387" s="209" t="s">
        <v>13217</v>
      </c>
      <c r="G387" s="209"/>
      <c r="H387" s="209" t="s">
        <v>1737</v>
      </c>
      <c r="I387" s="209" t="s">
        <v>1536</v>
      </c>
      <c r="J387" s="231" t="str">
        <f t="shared" si="10"/>
        <v>TantalumTANIOBIS Smelting GmbH &amp; Co. KG</v>
      </c>
      <c r="K387" s="231" t="str">
        <f t="shared" si="11"/>
        <v>TantalumTANIOBIS Smelting GmbH &amp; Co. KG</v>
      </c>
    </row>
    <row r="388" spans="1:11" hidden="1">
      <c r="A388" s="209" t="s">
        <v>1121</v>
      </c>
      <c r="B388" s="209" t="s">
        <v>1723</v>
      </c>
      <c r="C388" s="209" t="s">
        <v>1723</v>
      </c>
      <c r="D388" s="209" t="s">
        <v>2415</v>
      </c>
      <c r="E388" s="209" t="s">
        <v>756</v>
      </c>
      <c r="F388" s="209" t="s">
        <v>13217</v>
      </c>
      <c r="G388" s="209"/>
      <c r="H388" s="209" t="s">
        <v>1724</v>
      </c>
      <c r="I388" s="209" t="s">
        <v>1725</v>
      </c>
      <c r="J388" s="231" t="str">
        <f t="shared" si="10"/>
        <v>TantalumTelex Metals</v>
      </c>
      <c r="K388" s="231" t="str">
        <f t="shared" si="11"/>
        <v>TantalumTelex Metals</v>
      </c>
    </row>
    <row r="389" spans="1:11" hidden="1">
      <c r="A389" s="209" t="s">
        <v>1121</v>
      </c>
      <c r="B389" s="209" t="s">
        <v>2247</v>
      </c>
      <c r="C389" s="209" t="s">
        <v>1726</v>
      </c>
      <c r="D389" s="209" t="s">
        <v>1099</v>
      </c>
      <c r="E389" s="209" t="s">
        <v>757</v>
      </c>
      <c r="F389" s="209" t="s">
        <v>13217</v>
      </c>
      <c r="G389" s="209"/>
      <c r="H389" s="209" t="s">
        <v>1598</v>
      </c>
      <c r="I389" s="209" t="s">
        <v>7036</v>
      </c>
      <c r="J389" s="231" t="str">
        <f t="shared" si="10"/>
        <v>TantalumULBA</v>
      </c>
      <c r="K389" s="231" t="str">
        <f t="shared" si="11"/>
        <v>TantalumULBA</v>
      </c>
    </row>
    <row r="390" spans="1:11" hidden="1">
      <c r="A390" s="209" t="s">
        <v>1121</v>
      </c>
      <c r="B390" s="209" t="s">
        <v>1726</v>
      </c>
      <c r="C390" s="209" t="s">
        <v>1726</v>
      </c>
      <c r="D390" s="209" t="s">
        <v>1099</v>
      </c>
      <c r="E390" s="209" t="s">
        <v>757</v>
      </c>
      <c r="F390" s="209" t="s">
        <v>13217</v>
      </c>
      <c r="G390" s="209"/>
      <c r="H390" s="209" t="s">
        <v>1598</v>
      </c>
      <c r="I390" s="209" t="s">
        <v>7036</v>
      </c>
      <c r="J390" s="231" t="str">
        <f t="shared" si="10"/>
        <v>TantalumUlba Metallurgical Plant JSC</v>
      </c>
      <c r="K390" s="231" t="str">
        <f t="shared" si="11"/>
        <v>TantalumUlba Metallurgical Plant JSC</v>
      </c>
    </row>
    <row r="391" spans="1:11" hidden="1">
      <c r="A391" s="209" t="s">
        <v>1121</v>
      </c>
      <c r="B391" s="209" t="s">
        <v>15047</v>
      </c>
      <c r="C391" s="209" t="s">
        <v>15047</v>
      </c>
      <c r="D391" s="209" t="s">
        <v>1090</v>
      </c>
      <c r="E391" s="209" t="s">
        <v>743</v>
      </c>
      <c r="F391" s="209" t="s">
        <v>13217</v>
      </c>
      <c r="G391" s="209"/>
      <c r="H391" s="209" t="s">
        <v>1707</v>
      </c>
      <c r="I391" s="209" t="s">
        <v>13601</v>
      </c>
      <c r="J391" s="231" t="str">
        <f t="shared" si="10"/>
        <v>TantalumXIMEI RESOURCES (GUANGDONG) LIMITED</v>
      </c>
      <c r="K391" s="231" t="str">
        <f t="shared" si="11"/>
        <v>TantalumXIMEI RESOURCES (GUANGDONG) LIMITED</v>
      </c>
    </row>
    <row r="392" spans="1:11" hidden="1">
      <c r="A392" s="209" t="s">
        <v>1121</v>
      </c>
      <c r="B392" s="209" t="s">
        <v>2154</v>
      </c>
      <c r="C392" s="209" t="s">
        <v>2154</v>
      </c>
      <c r="D392" s="209" t="s">
        <v>1090</v>
      </c>
      <c r="E392" s="209" t="s">
        <v>1388</v>
      </c>
      <c r="F392" s="209" t="s">
        <v>13217</v>
      </c>
      <c r="G392" s="209"/>
      <c r="H392" s="209" t="s">
        <v>1730</v>
      </c>
      <c r="I392" s="209" t="s">
        <v>13601</v>
      </c>
      <c r="J392" s="231" t="str">
        <f t="shared" ref="J392:J457" si="12">A392&amp;B392</f>
        <v>TantalumXinXing HaoRong Electronic Material Co., Ltd.</v>
      </c>
      <c r="K392" s="231" t="str">
        <f t="shared" ref="K392:K457" si="13">A392&amp;B392</f>
        <v>TantalumXinXing HaoRong Electronic Material Co., Ltd.</v>
      </c>
    </row>
    <row r="393" spans="1:11" hidden="1">
      <c r="A393" s="209" t="s">
        <v>1121</v>
      </c>
      <c r="B393" s="209" t="s">
        <v>15053</v>
      </c>
      <c r="C393" s="209" t="s">
        <v>15432</v>
      </c>
      <c r="D393" s="209" t="s">
        <v>1090</v>
      </c>
      <c r="E393" s="209" t="s">
        <v>15054</v>
      </c>
      <c r="F393" s="209" t="s">
        <v>13217</v>
      </c>
      <c r="G393" s="209"/>
      <c r="H393" s="209" t="s">
        <v>15106</v>
      </c>
      <c r="I393" s="209" t="s">
        <v>13609</v>
      </c>
      <c r="J393" s="231" t="str">
        <f t="shared" si="12"/>
        <v>TantalumYancheng Jinye New Material Technology Co., Ltd.</v>
      </c>
      <c r="K393" s="231" t="str">
        <f t="shared" si="13"/>
        <v>TantalumYancheng Jinye New Material Technology Co., Ltd.</v>
      </c>
    </row>
    <row r="394" spans="1:11" hidden="1">
      <c r="A394" s="209" t="s">
        <v>1121</v>
      </c>
      <c r="B394" s="209" t="s">
        <v>13252</v>
      </c>
      <c r="C394" s="209" t="s">
        <v>13252</v>
      </c>
      <c r="D394" s="209" t="s">
        <v>1090</v>
      </c>
      <c r="E394" s="209" t="s">
        <v>753</v>
      </c>
      <c r="F394" s="209" t="s">
        <v>13217</v>
      </c>
      <c r="G394" s="209"/>
      <c r="H394" s="209" t="s">
        <v>1720</v>
      </c>
      <c r="I394" s="209" t="s">
        <v>13600</v>
      </c>
      <c r="J394" s="231" t="str">
        <f t="shared" si="12"/>
        <v>TantalumYanling Jincheng Tantalum &amp; Niobium Co., Ltd.</v>
      </c>
      <c r="K394" s="231" t="str">
        <f t="shared" si="13"/>
        <v>TantalumYanling Jincheng Tantalum &amp; Niobium Co., Ltd.</v>
      </c>
    </row>
    <row r="395" spans="1:11" hidden="1">
      <c r="A395" s="209" t="s">
        <v>1121</v>
      </c>
      <c r="B395" s="209" t="s">
        <v>13253</v>
      </c>
      <c r="C395" s="209" t="s">
        <v>13252</v>
      </c>
      <c r="D395" s="209" t="s">
        <v>1090</v>
      </c>
      <c r="E395" s="209" t="s">
        <v>753</v>
      </c>
      <c r="F395" s="209" t="s">
        <v>13217</v>
      </c>
      <c r="G395" s="209"/>
      <c r="H395" s="209" t="s">
        <v>1720</v>
      </c>
      <c r="I395" s="209" t="s">
        <v>13600</v>
      </c>
      <c r="J395" s="231" t="str">
        <f t="shared" si="12"/>
        <v>TantalumYanling Jincheng Tantalum Co., Ltd.</v>
      </c>
      <c r="K395" s="231" t="str">
        <f t="shared" si="13"/>
        <v>TantalumYanling Jincheng Tantalum Co., Ltd.</v>
      </c>
    </row>
    <row r="396" spans="1:11" hidden="1">
      <c r="A396" s="209" t="s">
        <v>1121</v>
      </c>
      <c r="B396" s="209" t="s">
        <v>15055</v>
      </c>
      <c r="C396" s="209" t="s">
        <v>15049</v>
      </c>
      <c r="D396" s="209" t="s">
        <v>1098</v>
      </c>
      <c r="E396" s="209" t="s">
        <v>1409</v>
      </c>
      <c r="F396" s="209" t="s">
        <v>13217</v>
      </c>
      <c r="G396" s="209"/>
      <c r="H396" s="209" t="s">
        <v>15803</v>
      </c>
      <c r="I396" s="209" t="s">
        <v>1739</v>
      </c>
      <c r="J396" s="231" t="str">
        <f t="shared" si="12"/>
        <v>Tantalumタニオビス・ジャパン株式会社</v>
      </c>
      <c r="K396" s="231" t="str">
        <f t="shared" si="13"/>
        <v>Tantalumタニオビス・ジャパン株式会社</v>
      </c>
    </row>
    <row r="397" spans="1:11" hidden="1">
      <c r="A397" s="209" t="s">
        <v>1121</v>
      </c>
      <c r="B397" s="209" t="s">
        <v>1834</v>
      </c>
      <c r="C397" s="209"/>
      <c r="D397" s="209"/>
      <c r="E397" s="209"/>
      <c r="F397" s="209"/>
      <c r="G397" s="209"/>
      <c r="H397" s="209"/>
      <c r="I397" s="209"/>
      <c r="J397" s="231"/>
      <c r="K397" s="231"/>
    </row>
    <row r="398" spans="1:11" hidden="1">
      <c r="A398" s="209" t="s">
        <v>1121</v>
      </c>
      <c r="B398" s="209" t="s">
        <v>1312</v>
      </c>
      <c r="C398" s="209" t="s">
        <v>486</v>
      </c>
      <c r="D398" s="209" t="s">
        <v>486</v>
      </c>
      <c r="E398" s="209"/>
      <c r="F398" s="209"/>
      <c r="G398" s="209"/>
      <c r="H398" s="209"/>
      <c r="I398" s="209"/>
      <c r="J398" s="231"/>
      <c r="K398" s="231"/>
    </row>
    <row r="399" spans="1:11" hidden="1">
      <c r="A399" s="209" t="s">
        <v>1120</v>
      </c>
      <c r="B399" s="209" t="s">
        <v>1747</v>
      </c>
      <c r="C399" s="209" t="s">
        <v>47</v>
      </c>
      <c r="D399" s="209" t="s">
        <v>2415</v>
      </c>
      <c r="E399" s="209" t="s">
        <v>758</v>
      </c>
      <c r="F399" s="209" t="s">
        <v>13217</v>
      </c>
      <c r="G399" s="209"/>
      <c r="H399" s="209" t="s">
        <v>1746</v>
      </c>
      <c r="I399" s="209" t="s">
        <v>1725</v>
      </c>
      <c r="J399" s="231" t="str">
        <f t="shared" si="12"/>
        <v>TinAlent plc</v>
      </c>
      <c r="K399" s="231" t="str">
        <f t="shared" si="13"/>
        <v>TinAlent plc</v>
      </c>
    </row>
    <row r="400" spans="1:11" hidden="1">
      <c r="A400" s="209" t="s">
        <v>1120</v>
      </c>
      <c r="B400" s="209" t="s">
        <v>47</v>
      </c>
      <c r="C400" s="209" t="s">
        <v>47</v>
      </c>
      <c r="D400" s="209" t="s">
        <v>2415</v>
      </c>
      <c r="E400" s="209" t="s">
        <v>758</v>
      </c>
      <c r="F400" s="209" t="s">
        <v>13217</v>
      </c>
      <c r="G400" s="209"/>
      <c r="H400" s="209" t="s">
        <v>1746</v>
      </c>
      <c r="I400" s="209" t="s">
        <v>1725</v>
      </c>
      <c r="J400" s="231" t="str">
        <f t="shared" si="12"/>
        <v>TinAlpha</v>
      </c>
      <c r="K400" s="231" t="str">
        <f t="shared" si="13"/>
        <v>TinAlpha</v>
      </c>
    </row>
    <row r="401" spans="1:11" hidden="1">
      <c r="A401" s="209" t="s">
        <v>1120</v>
      </c>
      <c r="B401" s="209" t="s">
        <v>1749</v>
      </c>
      <c r="C401" s="209" t="s">
        <v>47</v>
      </c>
      <c r="D401" s="209" t="s">
        <v>2415</v>
      </c>
      <c r="E401" s="209" t="s">
        <v>758</v>
      </c>
      <c r="F401" s="209" t="s">
        <v>13217</v>
      </c>
      <c r="G401" s="209"/>
      <c r="H401" s="209" t="s">
        <v>1746</v>
      </c>
      <c r="I401" s="209" t="s">
        <v>1725</v>
      </c>
      <c r="J401" s="231" t="str">
        <f t="shared" si="12"/>
        <v>TinAlpha Metals</v>
      </c>
      <c r="K401" s="231" t="str">
        <f t="shared" si="13"/>
        <v>TinAlpha Metals</v>
      </c>
    </row>
    <row r="402" spans="1:11" hidden="1">
      <c r="A402" s="209" t="s">
        <v>1120</v>
      </c>
      <c r="B402" s="209" t="s">
        <v>2209</v>
      </c>
      <c r="C402" s="209" t="s">
        <v>47</v>
      </c>
      <c r="D402" s="209" t="s">
        <v>2415</v>
      </c>
      <c r="E402" s="209" t="s">
        <v>758</v>
      </c>
      <c r="F402" s="209" t="s">
        <v>13217</v>
      </c>
      <c r="G402" s="209"/>
      <c r="H402" s="209" t="s">
        <v>1746</v>
      </c>
      <c r="I402" s="209" t="s">
        <v>1725</v>
      </c>
      <c r="J402" s="231" t="str">
        <f t="shared" si="12"/>
        <v>TinAlpha Metals Korea Ltd.</v>
      </c>
      <c r="K402" s="231" t="str">
        <f t="shared" si="13"/>
        <v>TinAlpha Metals Korea Ltd.</v>
      </c>
    </row>
    <row r="403" spans="1:11" hidden="1">
      <c r="A403" s="209" t="s">
        <v>1120</v>
      </c>
      <c r="B403" s="209" t="s">
        <v>1748</v>
      </c>
      <c r="C403" s="209" t="s">
        <v>47</v>
      </c>
      <c r="D403" s="209" t="s">
        <v>2415</v>
      </c>
      <c r="E403" s="209" t="s">
        <v>758</v>
      </c>
      <c r="F403" s="209" t="s">
        <v>13217</v>
      </c>
      <c r="G403" s="209"/>
      <c r="H403" s="209" t="s">
        <v>1746</v>
      </c>
      <c r="I403" s="209" t="s">
        <v>1725</v>
      </c>
      <c r="J403" s="231" t="str">
        <f t="shared" si="12"/>
        <v>TinAlpha Metals Taiwan</v>
      </c>
      <c r="K403" s="231" t="str">
        <f t="shared" si="13"/>
        <v>TinAlpha Metals Taiwan</v>
      </c>
    </row>
    <row r="404" spans="1:11" hidden="1">
      <c r="A404" s="209" t="s">
        <v>1120</v>
      </c>
      <c r="B404" s="209" t="s">
        <v>2120</v>
      </c>
      <c r="C404" s="209" t="s">
        <v>2120</v>
      </c>
      <c r="D404" s="209" t="s">
        <v>882</v>
      </c>
      <c r="E404" s="209" t="s">
        <v>2121</v>
      </c>
      <c r="F404" s="209" t="s">
        <v>13217</v>
      </c>
      <c r="G404" s="209"/>
      <c r="H404" s="209" t="s">
        <v>1796</v>
      </c>
      <c r="I404" s="209" t="s">
        <v>12106</v>
      </c>
      <c r="J404" s="231" t="str">
        <f t="shared" si="12"/>
        <v>TinAn Vinh Joint Stock Mineral Processing Company</v>
      </c>
      <c r="K404" s="231" t="str">
        <f t="shared" si="13"/>
        <v>TinAn Vinh Joint Stock Mineral Processing Company</v>
      </c>
    </row>
    <row r="405" spans="1:11" hidden="1">
      <c r="A405" s="209" t="s">
        <v>1120</v>
      </c>
      <c r="B405" s="209" t="s">
        <v>15496</v>
      </c>
      <c r="C405" s="209" t="s">
        <v>15496</v>
      </c>
      <c r="D405" s="209" t="s">
        <v>1085</v>
      </c>
      <c r="E405" s="209" t="s">
        <v>1801</v>
      </c>
      <c r="F405" s="209" t="s">
        <v>13217</v>
      </c>
      <c r="G405" s="209"/>
      <c r="H405" s="209" t="s">
        <v>1802</v>
      </c>
      <c r="I405" s="209" t="s">
        <v>3135</v>
      </c>
      <c r="J405" s="231" t="str">
        <f t="shared" si="12"/>
        <v>TinAurubis Beerse</v>
      </c>
      <c r="K405" s="231" t="str">
        <f t="shared" si="13"/>
        <v>TinAurubis Beerse</v>
      </c>
    </row>
    <row r="406" spans="1:11" hidden="1">
      <c r="A406" s="209" t="s">
        <v>1120</v>
      </c>
      <c r="B406" s="209" t="s">
        <v>15497</v>
      </c>
      <c r="C406" s="209" t="s">
        <v>15497</v>
      </c>
      <c r="D406" s="209" t="s">
        <v>1092</v>
      </c>
      <c r="E406" s="209" t="s">
        <v>1803</v>
      </c>
      <c r="F406" s="209" t="s">
        <v>13217</v>
      </c>
      <c r="G406" s="209"/>
      <c r="H406" s="209" t="s">
        <v>1804</v>
      </c>
      <c r="I406" s="209" t="s">
        <v>12390</v>
      </c>
      <c r="J406" s="231" t="str">
        <f t="shared" si="12"/>
        <v>TinAurubis Berango</v>
      </c>
      <c r="K406" s="231" t="str">
        <f t="shared" si="13"/>
        <v>TinAurubis Berango</v>
      </c>
    </row>
    <row r="407" spans="1:11" hidden="1">
      <c r="A407" s="209" t="s">
        <v>1120</v>
      </c>
      <c r="B407" s="209" t="s">
        <v>15433</v>
      </c>
      <c r="C407" s="209" t="s">
        <v>15434</v>
      </c>
      <c r="D407" s="209" t="s">
        <v>1095</v>
      </c>
      <c r="E407" s="209" t="s">
        <v>15435</v>
      </c>
      <c r="F407" s="209" t="s">
        <v>13217</v>
      </c>
      <c r="G407" s="209"/>
      <c r="H407" s="209" t="s">
        <v>15109</v>
      </c>
      <c r="I407" s="209" t="s">
        <v>12830</v>
      </c>
      <c r="J407" s="231" t="str">
        <f t="shared" si="12"/>
        <v>TinBrand IMLI</v>
      </c>
      <c r="K407" s="231" t="str">
        <f t="shared" si="13"/>
        <v>TinBrand IMLI</v>
      </c>
    </row>
    <row r="408" spans="1:11" hidden="1">
      <c r="A408" s="209" t="s">
        <v>1120</v>
      </c>
      <c r="B408" s="209" t="s">
        <v>1777</v>
      </c>
      <c r="C408" s="209" t="s">
        <v>2141</v>
      </c>
      <c r="D408" s="209" t="s">
        <v>1095</v>
      </c>
      <c r="E408" s="209" t="s">
        <v>775</v>
      </c>
      <c r="F408" s="209" t="s">
        <v>13217</v>
      </c>
      <c r="G408" s="209"/>
      <c r="H408" s="209" t="s">
        <v>1753</v>
      </c>
      <c r="I408" s="209" t="s">
        <v>12830</v>
      </c>
      <c r="J408" s="231" t="str">
        <f t="shared" si="12"/>
        <v>TinBrand RBT</v>
      </c>
      <c r="K408" s="231" t="str">
        <f t="shared" si="13"/>
        <v>TinBrand RBT</v>
      </c>
    </row>
    <row r="409" spans="1:11" hidden="1">
      <c r="A409" s="209" t="s">
        <v>1120</v>
      </c>
      <c r="B409" s="209" t="s">
        <v>2210</v>
      </c>
      <c r="C409" s="209" t="s">
        <v>2150</v>
      </c>
      <c r="D409" s="209" t="s">
        <v>1090</v>
      </c>
      <c r="E409" s="209" t="s">
        <v>781</v>
      </c>
      <c r="F409" s="209" t="s">
        <v>13217</v>
      </c>
      <c r="G409" s="209"/>
      <c r="H409" s="209" t="s">
        <v>2429</v>
      </c>
      <c r="I409" s="209" t="s">
        <v>13605</v>
      </c>
      <c r="J409" s="231" t="str">
        <f t="shared" si="12"/>
        <v>TinChengfeng Metals Co Pte Ltd</v>
      </c>
      <c r="K409" s="231" t="str">
        <f t="shared" si="13"/>
        <v>TinChengfeng Metals Co Pte Ltd</v>
      </c>
    </row>
    <row r="410" spans="1:11" hidden="1">
      <c r="A410" s="209" t="s">
        <v>1120</v>
      </c>
      <c r="B410" s="209" t="s">
        <v>2248</v>
      </c>
      <c r="C410" s="209" t="s">
        <v>2318</v>
      </c>
      <c r="D410" s="209" t="s">
        <v>1090</v>
      </c>
      <c r="E410" s="209" t="s">
        <v>2261</v>
      </c>
      <c r="F410" s="209" t="s">
        <v>13217</v>
      </c>
      <c r="G410" s="209"/>
      <c r="H410" s="209" t="s">
        <v>1760</v>
      </c>
      <c r="I410" s="209" t="s">
        <v>13600</v>
      </c>
      <c r="J410" s="231" t="str">
        <f t="shared" si="12"/>
        <v>TinChenzhou Yun Xiang mining limited liability company</v>
      </c>
      <c r="K410" s="231" t="str">
        <f t="shared" si="13"/>
        <v>TinChenzhou Yun Xiang mining limited liability company</v>
      </c>
    </row>
    <row r="411" spans="1:11" hidden="1">
      <c r="A411" s="209" t="s">
        <v>1120</v>
      </c>
      <c r="B411" s="209" t="s">
        <v>2318</v>
      </c>
      <c r="C411" s="209" t="s">
        <v>2318</v>
      </c>
      <c r="D411" s="209" t="s">
        <v>1090</v>
      </c>
      <c r="E411" s="209" t="s">
        <v>2261</v>
      </c>
      <c r="F411" s="209" t="s">
        <v>13217</v>
      </c>
      <c r="G411" s="209"/>
      <c r="H411" s="209" t="s">
        <v>1760</v>
      </c>
      <c r="I411" s="209" t="s">
        <v>13600</v>
      </c>
      <c r="J411" s="231" t="str">
        <f t="shared" si="12"/>
        <v>TinChenzhou Yunxiang Mining and Metallurgy Co., Ltd.</v>
      </c>
      <c r="K411" s="231" t="str">
        <f t="shared" si="13"/>
        <v>TinChenzhou Yunxiang Mining and Metallurgy Co., Ltd.</v>
      </c>
    </row>
    <row r="412" spans="1:11" hidden="1">
      <c r="A412" s="209" t="s">
        <v>1120</v>
      </c>
      <c r="B412" s="209" t="s">
        <v>12907</v>
      </c>
      <c r="C412" s="209" t="s">
        <v>12907</v>
      </c>
      <c r="D412" s="209" t="s">
        <v>1090</v>
      </c>
      <c r="E412" s="209" t="s">
        <v>12908</v>
      </c>
      <c r="F412" s="209" t="s">
        <v>13217</v>
      </c>
      <c r="G412" s="209"/>
      <c r="H412" s="209" t="s">
        <v>12925</v>
      </c>
      <c r="I412" s="209" t="s">
        <v>13579</v>
      </c>
      <c r="J412" s="231" t="str">
        <f t="shared" si="12"/>
        <v>TinChifeng Dajingzi Tin Industry Co., Ltd.</v>
      </c>
      <c r="K412" s="231" t="str">
        <f t="shared" si="13"/>
        <v>TinChifeng Dajingzi Tin Industry Co., Ltd.</v>
      </c>
    </row>
    <row r="413" spans="1:11" hidden="1">
      <c r="A413" s="209" t="s">
        <v>1120</v>
      </c>
      <c r="B413" s="209" t="s">
        <v>2211</v>
      </c>
      <c r="C413" s="209" t="s">
        <v>1315</v>
      </c>
      <c r="D413" s="209" t="s">
        <v>1090</v>
      </c>
      <c r="E413" s="209" t="s">
        <v>765</v>
      </c>
      <c r="F413" s="209" t="s">
        <v>13217</v>
      </c>
      <c r="G413" s="209"/>
      <c r="H413" s="209" t="s">
        <v>1761</v>
      </c>
      <c r="I413" s="209" t="s">
        <v>13580</v>
      </c>
      <c r="J413" s="231" t="str">
        <f t="shared" si="12"/>
        <v>TinChina Tin (Hechi)</v>
      </c>
      <c r="K413" s="231" t="str">
        <f t="shared" si="13"/>
        <v>TinChina Tin (Hechi)</v>
      </c>
    </row>
    <row r="414" spans="1:11" hidden="1">
      <c r="A414" s="209" t="s">
        <v>1120</v>
      </c>
      <c r="B414" s="209" t="s">
        <v>1315</v>
      </c>
      <c r="C414" s="209" t="s">
        <v>1315</v>
      </c>
      <c r="D414" s="209" t="s">
        <v>1090</v>
      </c>
      <c r="E414" s="209" t="s">
        <v>765</v>
      </c>
      <c r="F414" s="209" t="s">
        <v>13217</v>
      </c>
      <c r="G414" s="209"/>
      <c r="H414" s="209" t="s">
        <v>1761</v>
      </c>
      <c r="I414" s="209" t="s">
        <v>13580</v>
      </c>
      <c r="J414" s="231" t="str">
        <f t="shared" si="12"/>
        <v>TinChina Tin Group Co., Ltd.</v>
      </c>
      <c r="K414" s="231" t="str">
        <f t="shared" si="13"/>
        <v>TinChina Tin Group Co., Ltd.</v>
      </c>
    </row>
    <row r="415" spans="1:11" hidden="1">
      <c r="A415" s="209" t="s">
        <v>1120</v>
      </c>
      <c r="B415" s="209" t="s">
        <v>2212</v>
      </c>
      <c r="C415" s="209" t="s">
        <v>1315</v>
      </c>
      <c r="D415" s="209" t="s">
        <v>1090</v>
      </c>
      <c r="E415" s="209" t="s">
        <v>765</v>
      </c>
      <c r="F415" s="209" t="s">
        <v>13217</v>
      </c>
      <c r="G415" s="209"/>
      <c r="H415" s="209" t="s">
        <v>1761</v>
      </c>
      <c r="I415" s="209" t="s">
        <v>13580</v>
      </c>
      <c r="J415" s="231" t="str">
        <f t="shared" si="12"/>
        <v>TinChina Tin Lai Ben Smelter Co., Ltd.</v>
      </c>
      <c r="K415" s="231" t="str">
        <f t="shared" si="13"/>
        <v>TinChina Tin Lai Ben Smelter Co., Ltd.</v>
      </c>
    </row>
    <row r="416" spans="1:11" hidden="1">
      <c r="A416" s="209" t="s">
        <v>1120</v>
      </c>
      <c r="B416" s="209" t="s">
        <v>37</v>
      </c>
      <c r="C416" s="209" t="s">
        <v>15436</v>
      </c>
      <c r="D416" s="209" t="s">
        <v>1090</v>
      </c>
      <c r="E416" s="209" t="s">
        <v>782</v>
      </c>
      <c r="F416" s="209" t="s">
        <v>13217</v>
      </c>
      <c r="G416" s="209"/>
      <c r="H416" s="209" t="s">
        <v>2429</v>
      </c>
      <c r="I416" s="209" t="s">
        <v>13605</v>
      </c>
      <c r="J416" s="231" t="str">
        <f t="shared" si="12"/>
        <v>TinChina Yunnan Tin Co Ltd.</v>
      </c>
      <c r="K416" s="231" t="str">
        <f t="shared" si="13"/>
        <v>TinChina Yunnan Tin Co Ltd.</v>
      </c>
    </row>
    <row r="417" spans="1:11" hidden="1">
      <c r="A417" s="209" t="s">
        <v>1120</v>
      </c>
      <c r="B417" s="209" t="s">
        <v>831</v>
      </c>
      <c r="C417" s="209" t="s">
        <v>47</v>
      </c>
      <c r="D417" s="209" t="s">
        <v>2415</v>
      </c>
      <c r="E417" s="209" t="s">
        <v>758</v>
      </c>
      <c r="F417" s="209" t="s">
        <v>13217</v>
      </c>
      <c r="G417" s="209"/>
      <c r="H417" s="209" t="s">
        <v>1746</v>
      </c>
      <c r="I417" s="209" t="s">
        <v>1725</v>
      </c>
      <c r="J417" s="231" t="str">
        <f t="shared" si="12"/>
        <v>TinCookson</v>
      </c>
      <c r="K417" s="231" t="str">
        <f t="shared" si="13"/>
        <v>TinCookson</v>
      </c>
    </row>
    <row r="418" spans="1:11" hidden="1">
      <c r="A418" s="209" t="s">
        <v>1120</v>
      </c>
      <c r="B418" s="209" t="s">
        <v>1750</v>
      </c>
      <c r="C418" s="209" t="s">
        <v>47</v>
      </c>
      <c r="D418" s="209" t="s">
        <v>2415</v>
      </c>
      <c r="E418" s="209" t="s">
        <v>758</v>
      </c>
      <c r="F418" s="209" t="s">
        <v>13217</v>
      </c>
      <c r="G418" s="209"/>
      <c r="H418" s="209" t="s">
        <v>1746</v>
      </c>
      <c r="I418" s="209" t="s">
        <v>1725</v>
      </c>
      <c r="J418" s="231" t="str">
        <f t="shared" si="12"/>
        <v>TinCookson (Alpha Metals Taiwan)</v>
      </c>
      <c r="K418" s="231" t="str">
        <f t="shared" si="13"/>
        <v>TinCookson (Alpha Metals Taiwan)</v>
      </c>
    </row>
    <row r="419" spans="1:11" hidden="1">
      <c r="A419" s="209" t="s">
        <v>1120</v>
      </c>
      <c r="B419" s="209" t="s">
        <v>1751</v>
      </c>
      <c r="C419" s="209" t="s">
        <v>47</v>
      </c>
      <c r="D419" s="209" t="s">
        <v>2415</v>
      </c>
      <c r="E419" s="209" t="s">
        <v>758</v>
      </c>
      <c r="F419" s="209" t="s">
        <v>13217</v>
      </c>
      <c r="G419" s="209"/>
      <c r="H419" s="209" t="s">
        <v>1746</v>
      </c>
      <c r="I419" s="209" t="s">
        <v>1725</v>
      </c>
      <c r="J419" s="231" t="str">
        <f t="shared" si="12"/>
        <v>TinCookson Alpha Metals (Shenzhen) Co., Ltd.</v>
      </c>
      <c r="K419" s="231" t="str">
        <f t="shared" si="13"/>
        <v>TinCookson Alpha Metals (Shenzhen) Co., Ltd.</v>
      </c>
    </row>
    <row r="420" spans="1:11" hidden="1">
      <c r="A420" s="209" t="s">
        <v>1120</v>
      </c>
      <c r="B420" s="209" t="s">
        <v>15056</v>
      </c>
      <c r="C420" s="209" t="s">
        <v>15056</v>
      </c>
      <c r="D420" s="209" t="s">
        <v>1086</v>
      </c>
      <c r="E420" s="209" t="s">
        <v>15057</v>
      </c>
      <c r="F420" s="209" t="s">
        <v>13217</v>
      </c>
      <c r="G420" s="209"/>
      <c r="H420" s="209" t="s">
        <v>15107</v>
      </c>
      <c r="I420" s="209" t="s">
        <v>3443</v>
      </c>
      <c r="J420" s="231" t="str">
        <f t="shared" si="12"/>
        <v>TinCRM Fundicao De Metais E Comercio De Equipamentos Eletronicos Do Brasil Ltda</v>
      </c>
      <c r="K420" s="231" t="str">
        <f t="shared" si="13"/>
        <v>TinCRM Fundicao De Metais E Comercio De Equipamentos Eletronicos Do Brasil Ltda</v>
      </c>
    </row>
    <row r="421" spans="1:11" hidden="1">
      <c r="A421" s="209" t="s">
        <v>1120</v>
      </c>
      <c r="B421" s="209" t="s">
        <v>15058</v>
      </c>
      <c r="C421" s="209" t="s">
        <v>15056</v>
      </c>
      <c r="D421" s="209" t="s">
        <v>1086</v>
      </c>
      <c r="E421" s="209" t="s">
        <v>15057</v>
      </c>
      <c r="F421" s="209" t="s">
        <v>13217</v>
      </c>
      <c r="G421" s="209"/>
      <c r="H421" s="209" t="s">
        <v>15107</v>
      </c>
      <c r="I421" s="209" t="s">
        <v>3443</v>
      </c>
      <c r="J421" s="231" t="str">
        <f t="shared" si="12"/>
        <v>TinCRM Fundição De Metais E Comércio De Equipamentos Eletrônicos Do Brasil Ltda</v>
      </c>
      <c r="K421" s="231" t="str">
        <f t="shared" si="13"/>
        <v>TinCRM Fundição De Metais E Comércio De Equipamentos Eletrônicos Do Brasil Ltda</v>
      </c>
    </row>
    <row r="422" spans="1:11" hidden="1">
      <c r="A422" s="209" t="s">
        <v>1120</v>
      </c>
      <c r="B422" s="209" t="s">
        <v>15059</v>
      </c>
      <c r="C422" s="209" t="s">
        <v>15059</v>
      </c>
      <c r="D422" s="209" t="s">
        <v>1092</v>
      </c>
      <c r="E422" s="209" t="s">
        <v>15060</v>
      </c>
      <c r="F422" s="209" t="s">
        <v>13217</v>
      </c>
      <c r="G422" s="209"/>
      <c r="H422" s="209" t="s">
        <v>3633</v>
      </c>
      <c r="I422" s="209" t="s">
        <v>3633</v>
      </c>
      <c r="J422" s="231" t="str">
        <f t="shared" si="12"/>
        <v>TinCRM Synergies</v>
      </c>
      <c r="K422" s="231" t="str">
        <f t="shared" si="13"/>
        <v>TinCRM Synergies</v>
      </c>
    </row>
    <row r="423" spans="1:11" hidden="1">
      <c r="A423" s="209" t="s">
        <v>1120</v>
      </c>
      <c r="B423" s="209" t="s">
        <v>15498</v>
      </c>
      <c r="C423" s="209" t="s">
        <v>15498</v>
      </c>
      <c r="D423" s="209" t="s">
        <v>1095</v>
      </c>
      <c r="E423" s="209" t="s">
        <v>15499</v>
      </c>
      <c r="F423" s="209" t="s">
        <v>13217</v>
      </c>
      <c r="G423" s="209"/>
      <c r="H423" s="209" t="s">
        <v>1753</v>
      </c>
      <c r="I423" s="209" t="s">
        <v>12830</v>
      </c>
      <c r="J423" s="231" t="str">
        <f t="shared" si="12"/>
        <v>TinCV Ayi Jaya</v>
      </c>
      <c r="K423" s="231" t="str">
        <f t="shared" si="13"/>
        <v>TinCV Ayi Jaya</v>
      </c>
    </row>
    <row r="424" spans="1:11" hidden="1">
      <c r="A424" s="209" t="s">
        <v>1120</v>
      </c>
      <c r="B424" s="209" t="s">
        <v>15061</v>
      </c>
      <c r="C424" s="209" t="s">
        <v>15062</v>
      </c>
      <c r="D424" s="209" t="s">
        <v>1095</v>
      </c>
      <c r="E424" s="209" t="s">
        <v>15063</v>
      </c>
      <c r="F424" s="209" t="s">
        <v>13217</v>
      </c>
      <c r="G424" s="209"/>
      <c r="H424" s="209" t="s">
        <v>15108</v>
      </c>
      <c r="I424" s="209" t="s">
        <v>12830</v>
      </c>
      <c r="J424" s="231" t="str">
        <f t="shared" si="12"/>
        <v>TinCV Nurjanah</v>
      </c>
      <c r="K424" s="231" t="str">
        <f t="shared" si="13"/>
        <v>TinCV Nurjanah</v>
      </c>
    </row>
    <row r="425" spans="1:11" hidden="1">
      <c r="A425" s="209" t="s">
        <v>1120</v>
      </c>
      <c r="B425" s="209" t="s">
        <v>15500</v>
      </c>
      <c r="C425" s="209" t="s">
        <v>15501</v>
      </c>
      <c r="D425" s="209" t="s">
        <v>1095</v>
      </c>
      <c r="E425" s="209" t="s">
        <v>15502</v>
      </c>
      <c r="F425" s="209" t="s">
        <v>13217</v>
      </c>
      <c r="G425" s="209"/>
      <c r="H425" s="209" t="s">
        <v>15510</v>
      </c>
      <c r="I425" s="209" t="s">
        <v>12830</v>
      </c>
      <c r="J425" s="231" t="str">
        <f t="shared" si="12"/>
        <v>TinCV Serumpun Sebalai</v>
      </c>
      <c r="K425" s="231" t="str">
        <f t="shared" si="13"/>
        <v>TinCV Serumpun Sebalai</v>
      </c>
    </row>
    <row r="426" spans="1:11" hidden="1">
      <c r="A426" s="209" t="s">
        <v>1120</v>
      </c>
      <c r="B426" s="209" t="s">
        <v>15805</v>
      </c>
      <c r="C426" s="209" t="s">
        <v>15806</v>
      </c>
      <c r="D426" s="209" t="s">
        <v>1095</v>
      </c>
      <c r="E426" s="209" t="s">
        <v>15807</v>
      </c>
      <c r="F426" s="209" t="s">
        <v>13217</v>
      </c>
      <c r="G426" s="209"/>
      <c r="H426" s="209" t="s">
        <v>15109</v>
      </c>
      <c r="I426" s="209" t="s">
        <v>12830</v>
      </c>
      <c r="J426" s="231" t="str">
        <f t="shared" si="12"/>
        <v>TinCV Tiga Sekawan</v>
      </c>
      <c r="K426" s="231" t="str">
        <f t="shared" si="13"/>
        <v>TinCV Tiga Sekawan</v>
      </c>
    </row>
    <row r="427" spans="1:11" hidden="1">
      <c r="A427" s="209" t="s">
        <v>1120</v>
      </c>
      <c r="B427" s="209" t="s">
        <v>15064</v>
      </c>
      <c r="C427" s="209" t="s">
        <v>15064</v>
      </c>
      <c r="D427" s="209" t="s">
        <v>1095</v>
      </c>
      <c r="E427" s="209" t="s">
        <v>15065</v>
      </c>
      <c r="F427" s="209" t="s">
        <v>13217</v>
      </c>
      <c r="G427" s="209"/>
      <c r="H427" s="209" t="s">
        <v>15109</v>
      </c>
      <c r="I427" s="209" t="s">
        <v>12830</v>
      </c>
      <c r="J427" s="231" t="str">
        <f t="shared" si="12"/>
        <v>TinCV Venus Inti Perkasa</v>
      </c>
      <c r="K427" s="231" t="str">
        <f t="shared" si="13"/>
        <v>TinCV Venus Inti Perkasa</v>
      </c>
    </row>
    <row r="428" spans="1:11" hidden="1">
      <c r="A428" s="209" t="s">
        <v>1120</v>
      </c>
      <c r="B428" s="209" t="s">
        <v>13774</v>
      </c>
      <c r="C428" s="209" t="s">
        <v>13774</v>
      </c>
      <c r="D428" s="209" t="s">
        <v>1090</v>
      </c>
      <c r="E428" s="209" t="s">
        <v>13775</v>
      </c>
      <c r="F428" s="209" t="s">
        <v>13217</v>
      </c>
      <c r="G428" s="209"/>
      <c r="H428" s="209" t="s">
        <v>13802</v>
      </c>
      <c r="I428" s="209" t="s">
        <v>13601</v>
      </c>
      <c r="J428" s="231" t="str">
        <f t="shared" si="12"/>
        <v>TinDongguan CiEXPO Environmental Engineering Co., Ltd.</v>
      </c>
      <c r="K428" s="231" t="str">
        <f t="shared" si="13"/>
        <v>TinDongguan CiEXPO Environmental Engineering Co., Ltd.</v>
      </c>
    </row>
    <row r="429" spans="1:11" hidden="1">
      <c r="A429" s="209" t="s">
        <v>1120</v>
      </c>
      <c r="B429" s="209" t="s">
        <v>896</v>
      </c>
      <c r="C429" s="209" t="s">
        <v>896</v>
      </c>
      <c r="D429" s="209" t="s">
        <v>1098</v>
      </c>
      <c r="E429" s="209" t="s">
        <v>1398</v>
      </c>
      <c r="F429" s="209" t="s">
        <v>13217</v>
      </c>
      <c r="G429" s="209"/>
      <c r="H429" s="209" t="s">
        <v>1567</v>
      </c>
      <c r="I429" s="209" t="s">
        <v>1568</v>
      </c>
      <c r="J429" s="231" t="str">
        <f t="shared" si="12"/>
        <v>TinDowa</v>
      </c>
      <c r="K429" s="231" t="str">
        <f t="shared" si="13"/>
        <v>TinDowa</v>
      </c>
    </row>
    <row r="430" spans="1:11" hidden="1">
      <c r="A430" s="209" t="s">
        <v>1120</v>
      </c>
      <c r="B430" s="209" t="s">
        <v>1754</v>
      </c>
      <c r="C430" s="209" t="s">
        <v>896</v>
      </c>
      <c r="D430" s="209" t="s">
        <v>1098</v>
      </c>
      <c r="E430" s="209" t="s">
        <v>1398</v>
      </c>
      <c r="F430" s="209" t="s">
        <v>13217</v>
      </c>
      <c r="G430" s="209"/>
      <c r="H430" s="209" t="s">
        <v>1567</v>
      </c>
      <c r="I430" s="209" t="s">
        <v>1568</v>
      </c>
      <c r="J430" s="231" t="str">
        <f t="shared" si="12"/>
        <v>TinDowa Metaltech Co., Ltd.</v>
      </c>
      <c r="K430" s="231" t="str">
        <f t="shared" si="13"/>
        <v>TinDowa Metaltech Co., Ltd.</v>
      </c>
    </row>
    <row r="431" spans="1:11" hidden="1">
      <c r="A431" s="209" t="s">
        <v>1120</v>
      </c>
      <c r="B431" s="209" t="s">
        <v>15437</v>
      </c>
      <c r="C431" s="209" t="s">
        <v>15437</v>
      </c>
      <c r="D431" s="209" t="s">
        <v>1104</v>
      </c>
      <c r="E431" s="209" t="s">
        <v>15438</v>
      </c>
      <c r="F431" s="209" t="s">
        <v>13217</v>
      </c>
      <c r="G431" s="209"/>
      <c r="H431" s="209" t="s">
        <v>8241</v>
      </c>
      <c r="I431" s="209" t="s">
        <v>8241</v>
      </c>
      <c r="J431" s="231" t="str">
        <f t="shared" si="12"/>
        <v>TinDS Myanmar</v>
      </c>
      <c r="K431" s="231" t="str">
        <f t="shared" si="13"/>
        <v>TinDS Myanmar</v>
      </c>
    </row>
    <row r="432" spans="1:11" hidden="1">
      <c r="A432" s="209" t="s">
        <v>1120</v>
      </c>
      <c r="B432" s="209" t="s">
        <v>1791</v>
      </c>
      <c r="C432" s="209" t="s">
        <v>1791</v>
      </c>
      <c r="D432" s="209" t="s">
        <v>882</v>
      </c>
      <c r="E432" s="209" t="s">
        <v>1792</v>
      </c>
      <c r="F432" s="209" t="s">
        <v>13217</v>
      </c>
      <c r="G432" s="209"/>
      <c r="H432" s="209" t="s">
        <v>1793</v>
      </c>
      <c r="I432" s="209" t="s">
        <v>12156</v>
      </c>
      <c r="J432" s="231" t="str">
        <f t="shared" si="12"/>
        <v>TinElectro-Mechanical Facility of the Cao Bang Minerals &amp; Metallurgy Joint Stock Company</v>
      </c>
      <c r="K432" s="231" t="str">
        <f t="shared" si="13"/>
        <v>TinElectro-Mechanical Facility of the Cao Bang Minerals &amp; Metallurgy Joint Stock Company</v>
      </c>
    </row>
    <row r="433" spans="1:11" hidden="1">
      <c r="A433" s="209" t="s">
        <v>1120</v>
      </c>
      <c r="B433" s="209" t="s">
        <v>832</v>
      </c>
      <c r="C433" s="209" t="s">
        <v>832</v>
      </c>
      <c r="D433" s="209" t="s">
        <v>2413</v>
      </c>
      <c r="E433" s="209" t="s">
        <v>759</v>
      </c>
      <c r="F433" s="209" t="s">
        <v>13217</v>
      </c>
      <c r="G433" s="209"/>
      <c r="H433" s="209" t="s">
        <v>1755</v>
      </c>
      <c r="I433" s="209" t="s">
        <v>1755</v>
      </c>
      <c r="J433" s="231" t="str">
        <f t="shared" si="12"/>
        <v>TinEM Vinto</v>
      </c>
      <c r="K433" s="231" t="str">
        <f t="shared" si="13"/>
        <v>TinEM Vinto</v>
      </c>
    </row>
    <row r="434" spans="1:11" hidden="1">
      <c r="A434" s="209" t="s">
        <v>1120</v>
      </c>
      <c r="B434" s="209" t="s">
        <v>2213</v>
      </c>
      <c r="C434" s="209" t="s">
        <v>832</v>
      </c>
      <c r="D434" s="209" t="s">
        <v>2413</v>
      </c>
      <c r="E434" s="209" t="s">
        <v>759</v>
      </c>
      <c r="F434" s="209" t="s">
        <v>13217</v>
      </c>
      <c r="G434" s="209"/>
      <c r="H434" s="209" t="s">
        <v>1755</v>
      </c>
      <c r="I434" s="209" t="s">
        <v>1755</v>
      </c>
      <c r="J434" s="231" t="str">
        <f t="shared" si="12"/>
        <v>TinEmpresa Metalúrgica Vinto</v>
      </c>
      <c r="K434" s="231" t="str">
        <f t="shared" si="13"/>
        <v>TinEmpresa Metalúrgica Vinto</v>
      </c>
    </row>
    <row r="435" spans="1:11" hidden="1">
      <c r="A435" s="209" t="s">
        <v>1120</v>
      </c>
      <c r="B435" s="209" t="s">
        <v>1012</v>
      </c>
      <c r="C435" s="209" t="s">
        <v>832</v>
      </c>
      <c r="D435" s="209" t="s">
        <v>2413</v>
      </c>
      <c r="E435" s="209" t="s">
        <v>759</v>
      </c>
      <c r="F435" s="209" t="s">
        <v>13217</v>
      </c>
      <c r="G435" s="209"/>
      <c r="H435" s="209" t="s">
        <v>1755</v>
      </c>
      <c r="I435" s="209" t="s">
        <v>1755</v>
      </c>
      <c r="J435" s="231" t="str">
        <f t="shared" si="12"/>
        <v>TinEmpressa Nacional de Fundiciones (ENAF)</v>
      </c>
      <c r="K435" s="231" t="str">
        <f t="shared" si="13"/>
        <v>TinEmpressa Nacional de Fundiciones (ENAF)</v>
      </c>
    </row>
    <row r="436" spans="1:11" hidden="1">
      <c r="A436" s="209" t="s">
        <v>1120</v>
      </c>
      <c r="B436" s="209" t="s">
        <v>38</v>
      </c>
      <c r="C436" s="209" t="s">
        <v>832</v>
      </c>
      <c r="D436" s="209" t="s">
        <v>2413</v>
      </c>
      <c r="E436" s="209" t="s">
        <v>759</v>
      </c>
      <c r="F436" s="209" t="s">
        <v>13217</v>
      </c>
      <c r="G436" s="209"/>
      <c r="H436" s="209" t="s">
        <v>1755</v>
      </c>
      <c r="I436" s="209" t="s">
        <v>1755</v>
      </c>
      <c r="J436" s="231" t="str">
        <f t="shared" si="12"/>
        <v>TinENAF</v>
      </c>
      <c r="K436" s="231" t="str">
        <f t="shared" si="13"/>
        <v>TinENAF</v>
      </c>
    </row>
    <row r="437" spans="1:11" hidden="1">
      <c r="A437" s="209" t="s">
        <v>1120</v>
      </c>
      <c r="B437" s="209" t="s">
        <v>12404</v>
      </c>
      <c r="C437" s="209" t="s">
        <v>12404</v>
      </c>
      <c r="D437" s="209" t="s">
        <v>1086</v>
      </c>
      <c r="E437" s="209" t="s">
        <v>760</v>
      </c>
      <c r="F437" s="209" t="s">
        <v>13217</v>
      </c>
      <c r="G437" s="209"/>
      <c r="H437" s="209" t="s">
        <v>1752</v>
      </c>
      <c r="I437" s="209" t="s">
        <v>1756</v>
      </c>
      <c r="J437" s="231" t="str">
        <f t="shared" si="12"/>
        <v>TinEstanho de Rondonia S.A.</v>
      </c>
      <c r="K437" s="231" t="str">
        <f t="shared" si="13"/>
        <v>TinEstanho de Rondonia S.A.</v>
      </c>
    </row>
    <row r="438" spans="1:11" hidden="1">
      <c r="A438" s="209" t="s">
        <v>1120</v>
      </c>
      <c r="B438" s="209" t="s">
        <v>12682</v>
      </c>
      <c r="C438" s="209" t="s">
        <v>12404</v>
      </c>
      <c r="D438" s="209" t="s">
        <v>1086</v>
      </c>
      <c r="E438" s="209" t="s">
        <v>760</v>
      </c>
      <c r="F438" s="209" t="s">
        <v>13217</v>
      </c>
      <c r="G438" s="209"/>
      <c r="H438" s="209" t="s">
        <v>1752</v>
      </c>
      <c r="I438" s="209" t="s">
        <v>1756</v>
      </c>
      <c r="J438" s="231" t="str">
        <f t="shared" si="12"/>
        <v>TinEstanho de Rondônia S.A.</v>
      </c>
      <c r="K438" s="231" t="str">
        <f t="shared" si="13"/>
        <v>TinEstanho de Rondônia S.A.</v>
      </c>
    </row>
    <row r="439" spans="1:11" hidden="1">
      <c r="A439" s="209" t="s">
        <v>1120</v>
      </c>
      <c r="B439" s="209" t="s">
        <v>15066</v>
      </c>
      <c r="C439" s="209" t="s">
        <v>15067</v>
      </c>
      <c r="D439" s="209" t="s">
        <v>1086</v>
      </c>
      <c r="E439" s="209" t="s">
        <v>15068</v>
      </c>
      <c r="F439" s="209" t="s">
        <v>13217</v>
      </c>
      <c r="G439" s="209"/>
      <c r="H439" s="209" t="s">
        <v>15110</v>
      </c>
      <c r="I439" s="209" t="s">
        <v>1666</v>
      </c>
      <c r="J439" s="231" t="str">
        <f t="shared" si="12"/>
        <v>TinFabrica Auricchio</v>
      </c>
      <c r="K439" s="231" t="str">
        <f t="shared" si="13"/>
        <v>TinFabrica Auricchio</v>
      </c>
    </row>
    <row r="440" spans="1:11" hidden="1">
      <c r="A440" s="209" t="s">
        <v>1120</v>
      </c>
      <c r="B440" s="209" t="s">
        <v>15069</v>
      </c>
      <c r="C440" s="209" t="s">
        <v>15067</v>
      </c>
      <c r="D440" s="209" t="s">
        <v>1086</v>
      </c>
      <c r="E440" s="209" t="s">
        <v>15068</v>
      </c>
      <c r="F440" s="209" t="s">
        <v>13217</v>
      </c>
      <c r="G440" s="209"/>
      <c r="H440" s="209" t="s">
        <v>15110</v>
      </c>
      <c r="I440" s="209" t="s">
        <v>1666</v>
      </c>
      <c r="J440" s="231" t="str">
        <f t="shared" si="12"/>
        <v>TinFábrica Auricchio</v>
      </c>
      <c r="K440" s="231" t="str">
        <f t="shared" si="13"/>
        <v>TinFábrica Auricchio</v>
      </c>
    </row>
    <row r="441" spans="1:11" hidden="1">
      <c r="A441" s="209" t="s">
        <v>1120</v>
      </c>
      <c r="B441" s="209" t="s">
        <v>15067</v>
      </c>
      <c r="C441" s="209" t="s">
        <v>15067</v>
      </c>
      <c r="D441" s="209" t="s">
        <v>1086</v>
      </c>
      <c r="E441" s="209" t="s">
        <v>15068</v>
      </c>
      <c r="F441" s="209" t="s">
        <v>13217</v>
      </c>
      <c r="G441" s="209"/>
      <c r="H441" s="209" t="s">
        <v>15110</v>
      </c>
      <c r="I441" s="209" t="s">
        <v>1666</v>
      </c>
      <c r="J441" s="231" t="str">
        <f t="shared" si="12"/>
        <v>TinFabrica Auricchio Industria e Comercio Ltda.</v>
      </c>
      <c r="K441" s="231" t="str">
        <f t="shared" si="13"/>
        <v>TinFabrica Auricchio Industria e Comercio Ltda.</v>
      </c>
    </row>
    <row r="442" spans="1:11" hidden="1">
      <c r="A442" s="209" t="s">
        <v>1120</v>
      </c>
      <c r="B442" s="209" t="s">
        <v>805</v>
      </c>
      <c r="C442" s="209" t="s">
        <v>805</v>
      </c>
      <c r="D442" s="209" t="s">
        <v>872</v>
      </c>
      <c r="E442" s="209" t="s">
        <v>761</v>
      </c>
      <c r="F442" s="209" t="s">
        <v>13217</v>
      </c>
      <c r="G442" s="209"/>
      <c r="H442" s="209" t="s">
        <v>1757</v>
      </c>
      <c r="I442" s="209" t="s">
        <v>9479</v>
      </c>
      <c r="J442" s="231" t="str">
        <f t="shared" si="12"/>
        <v>TinFenix Metals</v>
      </c>
      <c r="K442" s="231" t="str">
        <f t="shared" si="13"/>
        <v>TinFenix Metals</v>
      </c>
    </row>
    <row r="443" spans="1:11" hidden="1">
      <c r="A443" s="209" t="s">
        <v>1120</v>
      </c>
      <c r="B443" s="209" t="s">
        <v>1773</v>
      </c>
      <c r="C443" s="209" t="s">
        <v>1024</v>
      </c>
      <c r="D443" s="209" t="s">
        <v>870</v>
      </c>
      <c r="E443" s="209" t="s">
        <v>768</v>
      </c>
      <c r="F443" s="209" t="s">
        <v>13217</v>
      </c>
      <c r="G443" s="209"/>
      <c r="H443" s="209" t="s">
        <v>1771</v>
      </c>
      <c r="I443" s="209" t="s">
        <v>9093</v>
      </c>
      <c r="J443" s="231" t="str">
        <f t="shared" si="12"/>
        <v>TinFunsur Smelter</v>
      </c>
      <c r="K443" s="231" t="str">
        <f t="shared" si="13"/>
        <v>TinFunsur Smelter</v>
      </c>
    </row>
    <row r="444" spans="1:11" hidden="1">
      <c r="A444" s="209" t="s">
        <v>1120</v>
      </c>
      <c r="B444" s="209" t="s">
        <v>13254</v>
      </c>
      <c r="C444" s="209" t="s">
        <v>2150</v>
      </c>
      <c r="D444" s="209" t="s">
        <v>1090</v>
      </c>
      <c r="E444" s="209" t="s">
        <v>781</v>
      </c>
      <c r="F444" s="209" t="s">
        <v>13217</v>
      </c>
      <c r="G444" s="209"/>
      <c r="H444" s="209" t="s">
        <v>2429</v>
      </c>
      <c r="I444" s="209" t="s">
        <v>13605</v>
      </c>
      <c r="J444" s="231" t="str">
        <f t="shared" si="12"/>
        <v>TinGejiu City Datun Chengfeng Smelter</v>
      </c>
      <c r="K444" s="231" t="str">
        <f t="shared" si="13"/>
        <v>TinGejiu City Datun Chengfeng Smelter</v>
      </c>
    </row>
    <row r="445" spans="1:11" hidden="1">
      <c r="A445" s="209" t="s">
        <v>1120</v>
      </c>
      <c r="B445" s="209" t="s">
        <v>13825</v>
      </c>
      <c r="C445" s="209" t="s">
        <v>13825</v>
      </c>
      <c r="D445" s="209" t="s">
        <v>1090</v>
      </c>
      <c r="E445" s="209" t="s">
        <v>13777</v>
      </c>
      <c r="F445" s="209" t="s">
        <v>13217</v>
      </c>
      <c r="G445" s="209"/>
      <c r="H445" s="209" t="s">
        <v>2429</v>
      </c>
      <c r="I445" s="209" t="s">
        <v>13605</v>
      </c>
      <c r="J445" s="231" t="str">
        <f t="shared" si="12"/>
        <v>TinGejiu City Fuxiang Industry and Trade Co., Ltd.</v>
      </c>
      <c r="K445" s="231" t="str">
        <f t="shared" si="13"/>
        <v>TinGejiu City Fuxiang Industry and Trade Co., Ltd.</v>
      </c>
    </row>
    <row r="446" spans="1:11" hidden="1">
      <c r="A446" s="209" t="s">
        <v>1120</v>
      </c>
      <c r="B446" s="209" t="s">
        <v>13776</v>
      </c>
      <c r="C446" s="209" t="s">
        <v>13825</v>
      </c>
      <c r="D446" s="209" t="s">
        <v>1090</v>
      </c>
      <c r="E446" s="209" t="s">
        <v>13777</v>
      </c>
      <c r="F446" s="209" t="s">
        <v>13217</v>
      </c>
      <c r="G446" s="209"/>
      <c r="H446" s="209" t="s">
        <v>2429</v>
      </c>
      <c r="I446" s="209" t="s">
        <v>13605</v>
      </c>
      <c r="J446" s="231" t="str">
        <f t="shared" si="12"/>
        <v>TinGejiu Fuxiang Gongmao Co., Ltd.</v>
      </c>
      <c r="K446" s="231" t="str">
        <f t="shared" si="13"/>
        <v>TinGejiu Fuxiang Gongmao Co., Ltd.</v>
      </c>
    </row>
    <row r="447" spans="1:11" hidden="1">
      <c r="A447" s="209" t="s">
        <v>1120</v>
      </c>
      <c r="B447" s="209" t="s">
        <v>1413</v>
      </c>
      <c r="C447" s="209" t="s">
        <v>1413</v>
      </c>
      <c r="D447" s="209" t="s">
        <v>1090</v>
      </c>
      <c r="E447" s="209" t="s">
        <v>764</v>
      </c>
      <c r="F447" s="209" t="s">
        <v>13217</v>
      </c>
      <c r="G447" s="209"/>
      <c r="H447" s="209" t="s">
        <v>2429</v>
      </c>
      <c r="I447" s="209" t="s">
        <v>13605</v>
      </c>
      <c r="J447" s="231" t="str">
        <f t="shared" si="12"/>
        <v>TinGejiu Kai Meng Industry and Trade LLC</v>
      </c>
      <c r="K447" s="231" t="str">
        <f t="shared" si="13"/>
        <v>TinGejiu Kai Meng Industry and Trade LLC</v>
      </c>
    </row>
    <row r="448" spans="1:11" hidden="1">
      <c r="A448" s="209" t="s">
        <v>1120</v>
      </c>
      <c r="B448" s="209" t="s">
        <v>2128</v>
      </c>
      <c r="C448" s="209" t="s">
        <v>2128</v>
      </c>
      <c r="D448" s="209" t="s">
        <v>1090</v>
      </c>
      <c r="E448" s="209" t="s">
        <v>762</v>
      </c>
      <c r="F448" s="209" t="s">
        <v>13217</v>
      </c>
      <c r="G448" s="209"/>
      <c r="H448" s="209" t="s">
        <v>2429</v>
      </c>
      <c r="I448" s="209" t="s">
        <v>13605</v>
      </c>
      <c r="J448" s="231" t="str">
        <f t="shared" si="12"/>
        <v>TinGejiu Non-Ferrous Metal Processing Co., Ltd.</v>
      </c>
      <c r="K448" s="231" t="str">
        <f t="shared" si="13"/>
        <v>TinGejiu Non-Ferrous Metal Processing Co., Ltd.</v>
      </c>
    </row>
    <row r="449" spans="1:11" hidden="1">
      <c r="A449" s="209" t="s">
        <v>1120</v>
      </c>
      <c r="B449" s="209" t="s">
        <v>1784</v>
      </c>
      <c r="C449" s="209" t="s">
        <v>1784</v>
      </c>
      <c r="D449" s="209" t="s">
        <v>1090</v>
      </c>
      <c r="E449" s="209" t="s">
        <v>1785</v>
      </c>
      <c r="F449" s="209" t="s">
        <v>13217</v>
      </c>
      <c r="G449" s="209"/>
      <c r="H449" s="209" t="s">
        <v>2429</v>
      </c>
      <c r="I449" s="209" t="s">
        <v>13605</v>
      </c>
      <c r="J449" s="231" t="str">
        <f t="shared" si="12"/>
        <v>TinGejiu Yunxin Nonferrous Electrolysis Co., Ltd.</v>
      </c>
      <c r="K449" s="231" t="str">
        <f t="shared" si="13"/>
        <v>TinGejiu Yunxin Nonferrous Electrolysis Co., Ltd.</v>
      </c>
    </row>
    <row r="450" spans="1:11" hidden="1">
      <c r="A450" s="209" t="s">
        <v>1120</v>
      </c>
      <c r="B450" s="209" t="s">
        <v>833</v>
      </c>
      <c r="C450" s="209" t="s">
        <v>1758</v>
      </c>
      <c r="D450" s="209" t="s">
        <v>1090</v>
      </c>
      <c r="E450" s="209" t="s">
        <v>763</v>
      </c>
      <c r="F450" s="209" t="s">
        <v>13217</v>
      </c>
      <c r="G450" s="209"/>
      <c r="H450" s="209" t="s">
        <v>2429</v>
      </c>
      <c r="I450" s="209" t="s">
        <v>13605</v>
      </c>
      <c r="J450" s="231" t="str">
        <f t="shared" si="12"/>
        <v>TinGejiu Zi-Li</v>
      </c>
      <c r="K450" s="231" t="str">
        <f t="shared" si="13"/>
        <v>TinGejiu Zi-Li</v>
      </c>
    </row>
    <row r="451" spans="1:11" hidden="1">
      <c r="A451" s="209" t="s">
        <v>1120</v>
      </c>
      <c r="B451" s="209" t="s">
        <v>1758</v>
      </c>
      <c r="C451" s="209" t="s">
        <v>1758</v>
      </c>
      <c r="D451" s="209" t="s">
        <v>1090</v>
      </c>
      <c r="E451" s="209" t="s">
        <v>763</v>
      </c>
      <c r="F451" s="209" t="s">
        <v>13217</v>
      </c>
      <c r="G451" s="209"/>
      <c r="H451" s="209" t="s">
        <v>2429</v>
      </c>
      <c r="I451" s="209" t="s">
        <v>13605</v>
      </c>
      <c r="J451" s="231" t="str">
        <f t="shared" si="12"/>
        <v>TinGejiu Zili Mining And Metallurgy Co., Ltd.</v>
      </c>
      <c r="K451" s="231" t="str">
        <f t="shared" si="13"/>
        <v>TinGejiu Zili Mining And Metallurgy Co., Ltd.</v>
      </c>
    </row>
    <row r="452" spans="1:11" hidden="1">
      <c r="A452" s="209" t="s">
        <v>1120</v>
      </c>
      <c r="B452" s="209" t="s">
        <v>15808</v>
      </c>
      <c r="C452" s="209" t="s">
        <v>15808</v>
      </c>
      <c r="D452" s="209" t="s">
        <v>1083</v>
      </c>
      <c r="E452" s="209" t="s">
        <v>15809</v>
      </c>
      <c r="F452" s="209" t="s">
        <v>13217</v>
      </c>
      <c r="G452" s="209"/>
      <c r="H452" s="209" t="s">
        <v>15827</v>
      </c>
      <c r="I452" s="209" t="s">
        <v>1672</v>
      </c>
      <c r="J452" s="231" t="str">
        <f t="shared" si="12"/>
        <v>TinGlobal Advanced Metals Greenbushes Pty Ltd.</v>
      </c>
      <c r="K452" s="231" t="str">
        <f t="shared" si="13"/>
        <v>TinGlobal Advanced Metals Greenbushes Pty Ltd.</v>
      </c>
    </row>
    <row r="453" spans="1:11" hidden="1">
      <c r="A453" s="209" t="s">
        <v>1120</v>
      </c>
      <c r="B453" s="209" t="s">
        <v>1762</v>
      </c>
      <c r="C453" s="209" t="s">
        <v>1315</v>
      </c>
      <c r="D453" s="209" t="s">
        <v>1090</v>
      </c>
      <c r="E453" s="209" t="s">
        <v>765</v>
      </c>
      <c r="F453" s="209" t="s">
        <v>13217</v>
      </c>
      <c r="G453" s="209"/>
      <c r="H453" s="209" t="s">
        <v>1761</v>
      </c>
      <c r="I453" s="209" t="s">
        <v>13580</v>
      </c>
      <c r="J453" s="231" t="str">
        <f t="shared" si="12"/>
        <v>TinGuang Xi Liu Xhou</v>
      </c>
      <c r="K453" s="231" t="str">
        <f t="shared" si="13"/>
        <v>TinGuang Xi Liu Xhou</v>
      </c>
    </row>
    <row r="454" spans="1:11" hidden="1">
      <c r="A454" s="209" t="s">
        <v>1120</v>
      </c>
      <c r="B454" s="209" t="s">
        <v>2319</v>
      </c>
      <c r="C454" s="209" t="s">
        <v>1315</v>
      </c>
      <c r="D454" s="209" t="s">
        <v>1090</v>
      </c>
      <c r="E454" s="209" t="s">
        <v>765</v>
      </c>
      <c r="F454" s="209" t="s">
        <v>13217</v>
      </c>
      <c r="G454" s="209"/>
      <c r="H454" s="209" t="s">
        <v>1761</v>
      </c>
      <c r="I454" s="209" t="s">
        <v>13580</v>
      </c>
      <c r="J454" s="231" t="str">
        <f t="shared" si="12"/>
        <v>TinGuang Xi Liu Zhou</v>
      </c>
      <c r="K454" s="231" t="str">
        <f t="shared" si="13"/>
        <v>TinGuang Xi Liu Zhou</v>
      </c>
    </row>
    <row r="455" spans="1:11" hidden="1">
      <c r="A455" s="209" t="s">
        <v>1120</v>
      </c>
      <c r="B455" s="209" t="s">
        <v>2511</v>
      </c>
      <c r="C455" s="209" t="s">
        <v>2511</v>
      </c>
      <c r="D455" s="209" t="s">
        <v>1090</v>
      </c>
      <c r="E455" s="209" t="s">
        <v>2512</v>
      </c>
      <c r="F455" s="209" t="s">
        <v>13217</v>
      </c>
      <c r="G455" s="209"/>
      <c r="H455" s="209" t="s">
        <v>1810</v>
      </c>
      <c r="I455" s="209" t="s">
        <v>13601</v>
      </c>
      <c r="J455" s="231" t="str">
        <f t="shared" si="12"/>
        <v>TinGuangdong Hanhe Non-Ferrous Metal Co., Ltd.</v>
      </c>
      <c r="K455" s="231" t="str">
        <f t="shared" si="13"/>
        <v>TinGuangdong Hanhe Non-Ferrous Metal Co., Ltd.</v>
      </c>
    </row>
    <row r="456" spans="1:11" hidden="1">
      <c r="A456" s="209" t="s">
        <v>1120</v>
      </c>
      <c r="B456" s="209" t="s">
        <v>39</v>
      </c>
      <c r="C456" s="209" t="s">
        <v>1315</v>
      </c>
      <c r="D456" s="209" t="s">
        <v>1090</v>
      </c>
      <c r="E456" s="209" t="s">
        <v>765</v>
      </c>
      <c r="F456" s="209" t="s">
        <v>13217</v>
      </c>
      <c r="G456" s="209"/>
      <c r="H456" s="209" t="s">
        <v>1761</v>
      </c>
      <c r="I456" s="209" t="s">
        <v>13580</v>
      </c>
      <c r="J456" s="231" t="str">
        <f t="shared" si="12"/>
        <v>TinGuangXi China Tin</v>
      </c>
      <c r="K456" s="231" t="str">
        <f t="shared" si="13"/>
        <v>TinGuangXi China Tin</v>
      </c>
    </row>
    <row r="457" spans="1:11" hidden="1">
      <c r="A457" s="209" t="s">
        <v>1120</v>
      </c>
      <c r="B457" s="209" t="s">
        <v>12909</v>
      </c>
      <c r="C457" s="209" t="s">
        <v>1315</v>
      </c>
      <c r="D457" s="209" t="s">
        <v>1090</v>
      </c>
      <c r="E457" s="209" t="s">
        <v>765</v>
      </c>
      <c r="F457" s="209" t="s">
        <v>13217</v>
      </c>
      <c r="G457" s="209"/>
      <c r="H457" s="209" t="s">
        <v>1761</v>
      </c>
      <c r="I457" s="209" t="s">
        <v>13580</v>
      </c>
      <c r="J457" s="231" t="str">
        <f t="shared" si="12"/>
        <v>TinGuangxi Hua Shu Dan CO., LTD.</v>
      </c>
      <c r="K457" s="231" t="str">
        <f t="shared" si="13"/>
        <v>TinGuangxi Hua Shu Dan CO., LTD.</v>
      </c>
    </row>
    <row r="458" spans="1:11" hidden="1">
      <c r="A458" s="209" t="s">
        <v>1120</v>
      </c>
      <c r="B458" s="209" t="s">
        <v>15810</v>
      </c>
      <c r="C458" s="209" t="s">
        <v>15810</v>
      </c>
      <c r="D458" s="209" t="s">
        <v>1090</v>
      </c>
      <c r="E458" s="209" t="s">
        <v>15811</v>
      </c>
      <c r="F458" s="209" t="s">
        <v>13217</v>
      </c>
      <c r="G458" s="209"/>
      <c r="H458" s="209" t="s">
        <v>1759</v>
      </c>
      <c r="I458" s="209" t="s">
        <v>13596</v>
      </c>
      <c r="J458" s="231" t="str">
        <f t="shared" ref="J458:J521" si="14">A458&amp;B458</f>
        <v>TinHuiChang Hill Tin Industry Co., Ltd.</v>
      </c>
      <c r="K458" s="231" t="str">
        <f t="shared" ref="K458:K521" si="15">A458&amp;B458</f>
        <v>TinHuiChang Hill Tin Industry Co., Ltd.</v>
      </c>
    </row>
    <row r="459" spans="1:11" hidden="1">
      <c r="A459" s="209" t="s">
        <v>1120</v>
      </c>
      <c r="B459" s="209" t="s">
        <v>15439</v>
      </c>
      <c r="C459" s="209" t="s">
        <v>811</v>
      </c>
      <c r="D459" s="209" t="s">
        <v>1105</v>
      </c>
      <c r="E459" s="209" t="s">
        <v>766</v>
      </c>
      <c r="F459" s="209" t="s">
        <v>13217</v>
      </c>
      <c r="G459" s="209"/>
      <c r="H459" s="209" t="s">
        <v>1766</v>
      </c>
      <c r="I459" s="209" t="s">
        <v>8666</v>
      </c>
      <c r="J459" s="231" t="str">
        <f t="shared" si="14"/>
        <v>TinHulterworth Smelter</v>
      </c>
      <c r="K459" s="231" t="str">
        <f t="shared" si="15"/>
        <v>TinHulterworth Smelter</v>
      </c>
    </row>
    <row r="460" spans="1:11" hidden="1">
      <c r="A460" s="209" t="s">
        <v>1120</v>
      </c>
      <c r="B460" s="209" t="s">
        <v>15440</v>
      </c>
      <c r="C460" s="209" t="s">
        <v>1153</v>
      </c>
      <c r="D460" s="209" t="s">
        <v>1098</v>
      </c>
      <c r="E460" s="209" t="s">
        <v>769</v>
      </c>
      <c r="F460" s="209" t="s">
        <v>13217</v>
      </c>
      <c r="G460" s="209"/>
      <c r="H460" s="209" t="s">
        <v>15828</v>
      </c>
      <c r="I460" s="209" t="s">
        <v>1544</v>
      </c>
      <c r="J460" s="231" t="str">
        <f t="shared" si="14"/>
        <v>TinIkuno Tin Smelter</v>
      </c>
      <c r="K460" s="231" t="str">
        <f t="shared" si="15"/>
        <v>TinIkuno Tin Smelter</v>
      </c>
    </row>
    <row r="461" spans="1:11" hidden="1">
      <c r="A461" s="209" t="s">
        <v>1120</v>
      </c>
      <c r="B461" s="209" t="s">
        <v>2324</v>
      </c>
      <c r="C461" s="209" t="s">
        <v>13778</v>
      </c>
      <c r="D461" s="209" t="s">
        <v>1095</v>
      </c>
      <c r="E461" s="209" t="s">
        <v>776</v>
      </c>
      <c r="F461" s="209" t="s">
        <v>13217</v>
      </c>
      <c r="G461" s="209"/>
      <c r="H461" s="209" t="s">
        <v>1780</v>
      </c>
      <c r="I461" s="209" t="s">
        <v>12830</v>
      </c>
      <c r="J461" s="231" t="str">
        <f t="shared" si="14"/>
        <v>TinINDONESIAN STATE TIN CORPORATION MENTOK SMELTER</v>
      </c>
      <c r="K461" s="231" t="str">
        <f t="shared" si="15"/>
        <v>TinINDONESIAN STATE TIN CORPORATION MENTOK SMELTER</v>
      </c>
    </row>
    <row r="462" spans="1:11" hidden="1">
      <c r="A462" s="209" t="s">
        <v>1120</v>
      </c>
      <c r="B462" s="209" t="s">
        <v>15441</v>
      </c>
      <c r="C462" s="209" t="s">
        <v>15434</v>
      </c>
      <c r="D462" s="209" t="s">
        <v>1095</v>
      </c>
      <c r="E462" s="209" t="s">
        <v>15435</v>
      </c>
      <c r="F462" s="209" t="s">
        <v>13217</v>
      </c>
      <c r="G462" s="209"/>
      <c r="H462" s="209" t="s">
        <v>15109</v>
      </c>
      <c r="I462" s="209" t="s">
        <v>12830</v>
      </c>
      <c r="J462" s="231" t="str">
        <f t="shared" si="14"/>
        <v>TinIndra Eramulti Logam</v>
      </c>
      <c r="K462" s="231" t="str">
        <f t="shared" si="15"/>
        <v>TinIndra Eramulti Logam</v>
      </c>
    </row>
    <row r="463" spans="1:11" hidden="1">
      <c r="A463" s="209" t="s">
        <v>1120</v>
      </c>
      <c r="B463" s="209" t="s">
        <v>2214</v>
      </c>
      <c r="C463" s="209" t="s">
        <v>13158</v>
      </c>
      <c r="D463" s="209" t="s">
        <v>1090</v>
      </c>
      <c r="E463" s="209" t="s">
        <v>1774</v>
      </c>
      <c r="F463" s="209" t="s">
        <v>13217</v>
      </c>
      <c r="G463" s="209"/>
      <c r="H463" s="209" t="s">
        <v>1759</v>
      </c>
      <c r="I463" s="209" t="s">
        <v>13596</v>
      </c>
      <c r="J463" s="231" t="str">
        <f t="shared" si="14"/>
        <v>TinJiangxi Nanshan</v>
      </c>
      <c r="K463" s="231" t="str">
        <f t="shared" si="15"/>
        <v>TinJiangxi Nanshan</v>
      </c>
    </row>
    <row r="464" spans="1:11" hidden="1">
      <c r="A464" s="209" t="s">
        <v>1120</v>
      </c>
      <c r="B464" s="209" t="s">
        <v>13158</v>
      </c>
      <c r="C464" s="209" t="s">
        <v>13158</v>
      </c>
      <c r="D464" s="209" t="s">
        <v>1090</v>
      </c>
      <c r="E464" s="209" t="s">
        <v>1774</v>
      </c>
      <c r="F464" s="209" t="s">
        <v>13217</v>
      </c>
      <c r="G464" s="209"/>
      <c r="H464" s="209" t="s">
        <v>1759</v>
      </c>
      <c r="I464" s="209" t="s">
        <v>13596</v>
      </c>
      <c r="J464" s="231" t="str">
        <f t="shared" si="14"/>
        <v>TinJiangxi New Nanshan Technology Ltd.</v>
      </c>
      <c r="K464" s="231" t="str">
        <f t="shared" si="15"/>
        <v>TinJiangxi New Nanshan Technology Ltd.</v>
      </c>
    </row>
    <row r="465" spans="1:11" hidden="1">
      <c r="A465" s="209" t="s">
        <v>1120</v>
      </c>
      <c r="B465" s="209" t="s">
        <v>2215</v>
      </c>
      <c r="C465" s="209" t="s">
        <v>1413</v>
      </c>
      <c r="D465" s="209" t="s">
        <v>1090</v>
      </c>
      <c r="E465" s="209" t="s">
        <v>764</v>
      </c>
      <c r="F465" s="209" t="s">
        <v>13217</v>
      </c>
      <c r="G465" s="209"/>
      <c r="H465" s="209" t="s">
        <v>2429</v>
      </c>
      <c r="I465" s="209" t="s">
        <v>13605</v>
      </c>
      <c r="J465" s="231" t="str">
        <f t="shared" si="14"/>
        <v>TinKai Union Industry and Trade Co., Ltd. (China)</v>
      </c>
      <c r="K465" s="231" t="str">
        <f t="shared" si="15"/>
        <v>TinKai Union Industry and Trade Co., Ltd. (China)</v>
      </c>
    </row>
    <row r="466" spans="1:11" hidden="1">
      <c r="A466" s="209" t="s">
        <v>1120</v>
      </c>
      <c r="B466" s="209" t="s">
        <v>536</v>
      </c>
      <c r="C466" s="209" t="s">
        <v>1413</v>
      </c>
      <c r="D466" s="209" t="s">
        <v>1090</v>
      </c>
      <c r="E466" s="209" t="s">
        <v>764</v>
      </c>
      <c r="F466" s="209" t="s">
        <v>13217</v>
      </c>
      <c r="G466" s="209"/>
      <c r="H466" s="209" t="s">
        <v>2429</v>
      </c>
      <c r="I466" s="209" t="s">
        <v>13605</v>
      </c>
      <c r="J466" s="231" t="str">
        <f t="shared" si="14"/>
        <v>TinKai Unita Trade Limited Liability Company</v>
      </c>
      <c r="K466" s="231" t="str">
        <f t="shared" si="15"/>
        <v>TinKai Unita Trade Limited Liability Company</v>
      </c>
    </row>
    <row r="467" spans="1:11" hidden="1">
      <c r="A467" s="209" t="s">
        <v>1120</v>
      </c>
      <c r="B467" s="209" t="s">
        <v>13159</v>
      </c>
      <c r="C467" s="209" t="s">
        <v>1413</v>
      </c>
      <c r="D467" s="209" t="s">
        <v>1090</v>
      </c>
      <c r="E467" s="209" t="s">
        <v>764</v>
      </c>
      <c r="F467" s="209" t="s">
        <v>13217</v>
      </c>
      <c r="G467" s="209"/>
      <c r="H467" s="209" t="s">
        <v>2429</v>
      </c>
      <c r="I467" s="209" t="s">
        <v>13605</v>
      </c>
      <c r="J467" s="231" t="str">
        <f t="shared" si="14"/>
        <v>TinKaimeng (Gejiu) Industry and Trade Co., Ltd.</v>
      </c>
      <c r="K467" s="231" t="str">
        <f t="shared" si="15"/>
        <v>TinKaimeng (Gejiu) Industry and Trade Co., Ltd.</v>
      </c>
    </row>
    <row r="468" spans="1:11" hidden="1">
      <c r="A468" s="209" t="s">
        <v>1120</v>
      </c>
      <c r="B468" s="209" t="s">
        <v>1779</v>
      </c>
      <c r="C468" s="209" t="s">
        <v>13779</v>
      </c>
      <c r="D468" s="209" t="s">
        <v>1095</v>
      </c>
      <c r="E468" s="209" t="s">
        <v>794</v>
      </c>
      <c r="F468" s="209" t="s">
        <v>13217</v>
      </c>
      <c r="G468" s="209"/>
      <c r="H468" s="209" t="s">
        <v>1778</v>
      </c>
      <c r="I468" s="209" t="s">
        <v>6047</v>
      </c>
      <c r="J468" s="231" t="str">
        <f t="shared" si="14"/>
        <v>TinKundur Smelter</v>
      </c>
      <c r="K468" s="231" t="str">
        <f t="shared" si="15"/>
        <v>TinKundur Smelter</v>
      </c>
    </row>
    <row r="469" spans="1:11" hidden="1">
      <c r="A469" s="209" t="s">
        <v>1120</v>
      </c>
      <c r="B469" s="209" t="s">
        <v>1763</v>
      </c>
      <c r="C469" s="209" t="s">
        <v>1315</v>
      </c>
      <c r="D469" s="209" t="s">
        <v>1090</v>
      </c>
      <c r="E469" s="209" t="s">
        <v>765</v>
      </c>
      <c r="F469" s="209" t="s">
        <v>13217</v>
      </c>
      <c r="G469" s="209"/>
      <c r="H469" s="209" t="s">
        <v>1761</v>
      </c>
      <c r="I469" s="209" t="s">
        <v>13580</v>
      </c>
      <c r="J469" s="231" t="str">
        <f t="shared" si="14"/>
        <v>TinLiuzhhou China Tin</v>
      </c>
      <c r="K469" s="231" t="str">
        <f t="shared" si="15"/>
        <v>TinLiuzhhou China Tin</v>
      </c>
    </row>
    <row r="470" spans="1:11" hidden="1">
      <c r="A470" s="209" t="s">
        <v>1120</v>
      </c>
      <c r="B470" s="209" t="s">
        <v>15812</v>
      </c>
      <c r="C470" s="209" t="s">
        <v>15812</v>
      </c>
      <c r="D470" s="209" t="s">
        <v>1090</v>
      </c>
      <c r="E470" s="209" t="s">
        <v>15813</v>
      </c>
      <c r="F470" s="209" t="s">
        <v>13217</v>
      </c>
      <c r="G470" s="209"/>
      <c r="H470" s="209" t="s">
        <v>15475</v>
      </c>
      <c r="I470" s="209" t="s">
        <v>13596</v>
      </c>
      <c r="J470" s="231" t="str">
        <f t="shared" si="14"/>
        <v>TinLongnan Chuangyue Environmental Protection Technology Development Co., Ltd</v>
      </c>
      <c r="K470" s="231" t="str">
        <f t="shared" si="15"/>
        <v>TinLongnan Chuangyue Environmental Protection Technology Development Co., Ltd</v>
      </c>
    </row>
    <row r="471" spans="1:11" hidden="1">
      <c r="A471" s="209" t="s">
        <v>1120</v>
      </c>
      <c r="B471" s="209" t="s">
        <v>13826</v>
      </c>
      <c r="C471" s="209" t="s">
        <v>13826</v>
      </c>
      <c r="D471" s="209" t="s">
        <v>13082</v>
      </c>
      <c r="E471" s="209" t="s">
        <v>13840</v>
      </c>
      <c r="F471" s="209" t="s">
        <v>13217</v>
      </c>
      <c r="G471" s="209"/>
      <c r="H471" s="209" t="s">
        <v>13851</v>
      </c>
      <c r="I471" s="209" t="s">
        <v>10043</v>
      </c>
      <c r="J471" s="231" t="str">
        <f t="shared" si="14"/>
        <v>TinLuna Smelter, Ltd.</v>
      </c>
      <c r="K471" s="231" t="str">
        <f t="shared" si="15"/>
        <v>TinLuna Smelter, Ltd.</v>
      </c>
    </row>
    <row r="472" spans="1:11" hidden="1">
      <c r="A472" s="209" t="s">
        <v>1120</v>
      </c>
      <c r="B472" s="209" t="s">
        <v>15814</v>
      </c>
      <c r="C472" s="209" t="s">
        <v>15814</v>
      </c>
      <c r="D472" s="209" t="s">
        <v>1090</v>
      </c>
      <c r="E472" s="209" t="s">
        <v>15815</v>
      </c>
      <c r="F472" s="209" t="s">
        <v>13217</v>
      </c>
      <c r="G472" s="209"/>
      <c r="H472" s="209" t="s">
        <v>15829</v>
      </c>
      <c r="I472" s="209" t="s">
        <v>13594</v>
      </c>
      <c r="J472" s="231" t="str">
        <f t="shared" si="14"/>
        <v>TinMa'anshan Weitai Tin Co., Ltd.</v>
      </c>
      <c r="K472" s="231" t="str">
        <f t="shared" si="15"/>
        <v>TinMa'anshan Weitai Tin Co., Ltd.</v>
      </c>
    </row>
    <row r="473" spans="1:11" hidden="1">
      <c r="A473" s="209" t="s">
        <v>1120</v>
      </c>
      <c r="B473" s="209" t="s">
        <v>2151</v>
      </c>
      <c r="C473" s="209" t="s">
        <v>2151</v>
      </c>
      <c r="D473" s="209" t="s">
        <v>1086</v>
      </c>
      <c r="E473" s="209" t="s">
        <v>136</v>
      </c>
      <c r="F473" s="209" t="s">
        <v>13217</v>
      </c>
      <c r="G473" s="209"/>
      <c r="H473" s="209" t="s">
        <v>1709</v>
      </c>
      <c r="I473" s="209" t="s">
        <v>1540</v>
      </c>
      <c r="J473" s="231" t="str">
        <f t="shared" si="14"/>
        <v>TinMagnu's Minerais Metais e Ligas Ltda.</v>
      </c>
      <c r="K473" s="231" t="str">
        <f t="shared" si="15"/>
        <v>TinMagnu's Minerais Metais e Ligas Ltda.</v>
      </c>
    </row>
    <row r="474" spans="1:11" hidden="1">
      <c r="A474" s="209" t="s">
        <v>1120</v>
      </c>
      <c r="B474" s="209" t="s">
        <v>811</v>
      </c>
      <c r="C474" s="209" t="s">
        <v>811</v>
      </c>
      <c r="D474" s="209" t="s">
        <v>1105</v>
      </c>
      <c r="E474" s="209" t="s">
        <v>766</v>
      </c>
      <c r="F474" s="209" t="s">
        <v>13217</v>
      </c>
      <c r="G474" s="209"/>
      <c r="H474" s="209" t="s">
        <v>1766</v>
      </c>
      <c r="I474" s="209" t="s">
        <v>8666</v>
      </c>
      <c r="J474" s="231" t="str">
        <f t="shared" si="14"/>
        <v>TinMalaysia Smelting Corporation (MSC)</v>
      </c>
      <c r="K474" s="231" t="str">
        <f t="shared" si="15"/>
        <v>TinMalaysia Smelting Corporation (MSC)</v>
      </c>
    </row>
    <row r="475" spans="1:11" hidden="1">
      <c r="A475" s="209" t="s">
        <v>1120</v>
      </c>
      <c r="B475" s="209" t="s">
        <v>15816</v>
      </c>
      <c r="C475" s="209" t="s">
        <v>15816</v>
      </c>
      <c r="D475" s="209" t="s">
        <v>1105</v>
      </c>
      <c r="E475" s="209" t="s">
        <v>15817</v>
      </c>
      <c r="F475" s="209" t="s">
        <v>13217</v>
      </c>
      <c r="G475" s="209"/>
      <c r="H475" s="209" t="s">
        <v>15830</v>
      </c>
      <c r="I475" s="209" t="s">
        <v>8672</v>
      </c>
      <c r="J475" s="231" t="str">
        <f t="shared" si="14"/>
        <v>TinMalaysia Smelting Corporation Berhad (Port Klang)</v>
      </c>
      <c r="K475" s="231" t="str">
        <f t="shared" si="15"/>
        <v>TinMalaysia Smelting Corporation Berhad (Port Klang)</v>
      </c>
    </row>
    <row r="476" spans="1:11" hidden="1">
      <c r="A476" s="209" t="s">
        <v>1120</v>
      </c>
      <c r="B476" s="209" t="s">
        <v>2322</v>
      </c>
      <c r="C476" s="209" t="s">
        <v>2322</v>
      </c>
      <c r="D476" s="209" t="s">
        <v>1086</v>
      </c>
      <c r="E476" s="209" t="s">
        <v>1314</v>
      </c>
      <c r="F476" s="209" t="s">
        <v>13217</v>
      </c>
      <c r="G476" s="209"/>
      <c r="H476" s="209" t="s">
        <v>1752</v>
      </c>
      <c r="I476" s="209" t="s">
        <v>1756</v>
      </c>
      <c r="J476" s="231" t="str">
        <f t="shared" si="14"/>
        <v>TinMelt Metais e Ligas S.A.</v>
      </c>
      <c r="K476" s="231" t="str">
        <f t="shared" si="15"/>
        <v>TinMelt Metais e Ligas S.A.</v>
      </c>
    </row>
    <row r="477" spans="1:11" hidden="1">
      <c r="A477" s="209" t="s">
        <v>1120</v>
      </c>
      <c r="B477" s="209" t="s">
        <v>2216</v>
      </c>
      <c r="C477" s="209" t="s">
        <v>13778</v>
      </c>
      <c r="D477" s="209" t="s">
        <v>1095</v>
      </c>
      <c r="E477" s="209" t="s">
        <v>776</v>
      </c>
      <c r="F477" s="209" t="s">
        <v>13217</v>
      </c>
      <c r="G477" s="209"/>
      <c r="H477" s="209" t="s">
        <v>1780</v>
      </c>
      <c r="I477" s="209" t="s">
        <v>12830</v>
      </c>
      <c r="J477" s="231" t="str">
        <f t="shared" si="14"/>
        <v>TinMentok Smelter</v>
      </c>
      <c r="K477" s="231" t="str">
        <f t="shared" si="15"/>
        <v>TinMentok Smelter</v>
      </c>
    </row>
    <row r="478" spans="1:11" hidden="1">
      <c r="A478" s="209" t="s">
        <v>1120</v>
      </c>
      <c r="B478" s="209" t="s">
        <v>1764</v>
      </c>
      <c r="C478" s="209" t="s">
        <v>1315</v>
      </c>
      <c r="D478" s="209" t="s">
        <v>1090</v>
      </c>
      <c r="E478" s="209" t="s">
        <v>765</v>
      </c>
      <c r="F478" s="209" t="s">
        <v>13217</v>
      </c>
      <c r="G478" s="209"/>
      <c r="H478" s="209" t="s">
        <v>1761</v>
      </c>
      <c r="I478" s="209" t="s">
        <v>13580</v>
      </c>
      <c r="J478" s="231" t="str">
        <f t="shared" si="14"/>
        <v>TinMetallic Materials Branch of Guangxi China Tin Group Co.,Ltd.</v>
      </c>
      <c r="K478" s="231" t="str">
        <f t="shared" si="15"/>
        <v>TinMetallic Materials Branch of Guangxi China Tin Group Co.,Ltd.</v>
      </c>
    </row>
    <row r="479" spans="1:11" hidden="1">
      <c r="A479" s="209" t="s">
        <v>1120</v>
      </c>
      <c r="B479" s="209" t="s">
        <v>2133</v>
      </c>
      <c r="C479" s="209" t="s">
        <v>2133</v>
      </c>
      <c r="D479" s="209" t="s">
        <v>2415</v>
      </c>
      <c r="E479" s="209" t="s">
        <v>1767</v>
      </c>
      <c r="F479" s="209" t="s">
        <v>13217</v>
      </c>
      <c r="G479" s="209"/>
      <c r="H479" s="209" t="s">
        <v>1768</v>
      </c>
      <c r="I479" s="209" t="s">
        <v>1627</v>
      </c>
      <c r="J479" s="231" t="str">
        <f t="shared" si="14"/>
        <v>TinMetallic Resources, Inc.</v>
      </c>
      <c r="K479" s="231" t="str">
        <f t="shared" si="15"/>
        <v>TinMetallic Resources, Inc.</v>
      </c>
    </row>
    <row r="480" spans="1:11" hidden="1">
      <c r="A480" s="209" t="s">
        <v>1120</v>
      </c>
      <c r="B480" s="209" t="s">
        <v>12910</v>
      </c>
      <c r="C480" s="209" t="s">
        <v>15496</v>
      </c>
      <c r="D480" s="209" t="s">
        <v>1085</v>
      </c>
      <c r="E480" s="209" t="s">
        <v>1801</v>
      </c>
      <c r="F480" s="209" t="s">
        <v>13217</v>
      </c>
      <c r="G480" s="209"/>
      <c r="H480" s="209" t="s">
        <v>1802</v>
      </c>
      <c r="I480" s="209" t="s">
        <v>3135</v>
      </c>
      <c r="J480" s="231" t="str">
        <f t="shared" si="14"/>
        <v>TinMetallo Belgium N.V.</v>
      </c>
      <c r="K480" s="231" t="str">
        <f t="shared" si="15"/>
        <v>TinMetallo Belgium N.V.</v>
      </c>
    </row>
    <row r="481" spans="1:11" hidden="1">
      <c r="A481" s="209" t="s">
        <v>1120</v>
      </c>
      <c r="B481" s="209" t="s">
        <v>12911</v>
      </c>
      <c r="C481" s="209" t="s">
        <v>15497</v>
      </c>
      <c r="D481" s="209" t="s">
        <v>1092</v>
      </c>
      <c r="E481" s="209" t="s">
        <v>1803</v>
      </c>
      <c r="F481" s="209" t="s">
        <v>13217</v>
      </c>
      <c r="G481" s="209"/>
      <c r="H481" s="209" t="s">
        <v>1804</v>
      </c>
      <c r="I481" s="209" t="s">
        <v>12390</v>
      </c>
      <c r="J481" s="231" t="str">
        <f t="shared" si="14"/>
        <v>TinMetallo Spain S.L.U.</v>
      </c>
      <c r="K481" s="231" t="str">
        <f t="shared" si="15"/>
        <v>TinMetallo Spain S.L.U.</v>
      </c>
    </row>
    <row r="482" spans="1:11" hidden="1">
      <c r="A482" s="209" t="s">
        <v>1120</v>
      </c>
      <c r="B482" s="209" t="s">
        <v>12408</v>
      </c>
      <c r="C482" s="209" t="s">
        <v>12408</v>
      </c>
      <c r="D482" s="209" t="s">
        <v>1086</v>
      </c>
      <c r="E482" s="209" t="s">
        <v>767</v>
      </c>
      <c r="F482" s="209" t="s">
        <v>13217</v>
      </c>
      <c r="G482" s="209"/>
      <c r="H482" s="209" t="s">
        <v>1769</v>
      </c>
      <c r="I482" s="209" t="s">
        <v>1666</v>
      </c>
      <c r="J482" s="231" t="str">
        <f t="shared" si="14"/>
        <v>TinMineracao Taboca S.A.</v>
      </c>
      <c r="K482" s="231" t="str">
        <f t="shared" si="15"/>
        <v>TinMineracao Taboca S.A.</v>
      </c>
    </row>
    <row r="483" spans="1:11" hidden="1">
      <c r="A483" s="209" t="s">
        <v>1120</v>
      </c>
      <c r="B483" s="209" t="s">
        <v>1023</v>
      </c>
      <c r="C483" s="209" t="s">
        <v>12408</v>
      </c>
      <c r="D483" s="209" t="s">
        <v>1086</v>
      </c>
      <c r="E483" s="209" t="s">
        <v>767</v>
      </c>
      <c r="F483" s="209" t="s">
        <v>13217</v>
      </c>
      <c r="G483" s="209"/>
      <c r="H483" s="209" t="s">
        <v>1769</v>
      </c>
      <c r="I483" s="209" t="s">
        <v>1666</v>
      </c>
      <c r="J483" s="231" t="str">
        <f t="shared" si="14"/>
        <v>TinMineração Taboca S.A.</v>
      </c>
      <c r="K483" s="231" t="str">
        <f t="shared" si="15"/>
        <v>TinMineração Taboca S.A.</v>
      </c>
    </row>
    <row r="484" spans="1:11" hidden="1">
      <c r="A484" s="209" t="s">
        <v>1120</v>
      </c>
      <c r="B484" s="209" t="s">
        <v>12906</v>
      </c>
      <c r="C484" s="209" t="s">
        <v>12408</v>
      </c>
      <c r="D484" s="209" t="s">
        <v>1086</v>
      </c>
      <c r="E484" s="209" t="s">
        <v>767</v>
      </c>
      <c r="F484" s="209" t="s">
        <v>13217</v>
      </c>
      <c r="G484" s="209"/>
      <c r="H484" s="209" t="s">
        <v>1769</v>
      </c>
      <c r="I484" s="209" t="s">
        <v>1666</v>
      </c>
      <c r="J484" s="231" t="str">
        <f t="shared" si="14"/>
        <v>TinMineracao Taboca SA</v>
      </c>
      <c r="K484" s="231" t="str">
        <f t="shared" si="15"/>
        <v>TinMineracao Taboca SA</v>
      </c>
    </row>
    <row r="485" spans="1:11" hidden="1">
      <c r="A485" s="209" t="s">
        <v>1120</v>
      </c>
      <c r="B485" s="209" t="s">
        <v>15070</v>
      </c>
      <c r="C485" s="209" t="s">
        <v>15071</v>
      </c>
      <c r="D485" s="209" t="s">
        <v>882</v>
      </c>
      <c r="E485" s="209" t="s">
        <v>15072</v>
      </c>
      <c r="F485" s="209" t="s">
        <v>13217</v>
      </c>
      <c r="G485" s="209"/>
      <c r="H485" s="209" t="s">
        <v>15111</v>
      </c>
      <c r="I485" s="209" t="s">
        <v>12150</v>
      </c>
      <c r="J485" s="231" t="str">
        <f t="shared" si="14"/>
        <v>TinMining and processing tin-tungsten ore Giang Son - VQB Co., Ltd.</v>
      </c>
      <c r="K485" s="231" t="str">
        <f t="shared" si="15"/>
        <v>TinMining and processing tin-tungsten ore Giang Son - VQB Co., Ltd.</v>
      </c>
    </row>
    <row r="486" spans="1:11" hidden="1">
      <c r="A486" s="209" t="s">
        <v>1120</v>
      </c>
      <c r="B486" s="209" t="s">
        <v>15503</v>
      </c>
      <c r="C486" s="209" t="s">
        <v>15503</v>
      </c>
      <c r="D486" s="209" t="s">
        <v>12957</v>
      </c>
      <c r="E486" s="209" t="s">
        <v>15504</v>
      </c>
      <c r="F486" s="209" t="s">
        <v>13217</v>
      </c>
      <c r="G486" s="209"/>
      <c r="H486" s="209" t="s">
        <v>15511</v>
      </c>
      <c r="I486" s="209" t="s">
        <v>12777</v>
      </c>
      <c r="J486" s="231" t="str">
        <f t="shared" si="14"/>
        <v>TinMining Minerals Resources SARL</v>
      </c>
      <c r="K486" s="231" t="str">
        <f t="shared" si="15"/>
        <v>TinMining Minerals Resources SARL</v>
      </c>
    </row>
    <row r="487" spans="1:11" hidden="1">
      <c r="A487" s="209" t="s">
        <v>1120</v>
      </c>
      <c r="B487" s="209" t="s">
        <v>1024</v>
      </c>
      <c r="C487" s="209" t="s">
        <v>1024</v>
      </c>
      <c r="D487" s="209" t="s">
        <v>870</v>
      </c>
      <c r="E487" s="209" t="s">
        <v>768</v>
      </c>
      <c r="F487" s="209" t="s">
        <v>13217</v>
      </c>
      <c r="G487" s="209"/>
      <c r="H487" s="209" t="s">
        <v>1771</v>
      </c>
      <c r="I487" s="209" t="s">
        <v>9093</v>
      </c>
      <c r="J487" s="231" t="str">
        <f t="shared" si="14"/>
        <v>TinMinsur</v>
      </c>
      <c r="K487" s="231" t="str">
        <f t="shared" si="15"/>
        <v>TinMinsur</v>
      </c>
    </row>
    <row r="488" spans="1:11" hidden="1">
      <c r="A488" s="209" t="s">
        <v>1120</v>
      </c>
      <c r="B488" s="209" t="s">
        <v>1153</v>
      </c>
      <c r="C488" s="209" t="s">
        <v>1153</v>
      </c>
      <c r="D488" s="209" t="s">
        <v>1098</v>
      </c>
      <c r="E488" s="209" t="s">
        <v>769</v>
      </c>
      <c r="F488" s="209" t="s">
        <v>13217</v>
      </c>
      <c r="G488" s="209"/>
      <c r="H488" s="209" t="s">
        <v>15828</v>
      </c>
      <c r="I488" s="209" t="s">
        <v>1544</v>
      </c>
      <c r="J488" s="231" t="str">
        <f t="shared" si="14"/>
        <v>TinMitsubishi Materials Corporation</v>
      </c>
      <c r="K488" s="231" t="str">
        <f t="shared" si="15"/>
        <v>TinMitsubishi Materials Corporation</v>
      </c>
    </row>
    <row r="489" spans="1:11" hidden="1">
      <c r="A489" s="209" t="s">
        <v>1120</v>
      </c>
      <c r="B489" s="209" t="s">
        <v>2293</v>
      </c>
      <c r="C489" s="209" t="s">
        <v>2293</v>
      </c>
      <c r="D489" s="209" t="s">
        <v>1105</v>
      </c>
      <c r="E489" s="209" t="s">
        <v>2327</v>
      </c>
      <c r="F489" s="209" t="s">
        <v>13217</v>
      </c>
      <c r="G489" s="209"/>
      <c r="H489" s="209" t="s">
        <v>2330</v>
      </c>
      <c r="I489" s="209" t="s">
        <v>2331</v>
      </c>
      <c r="J489" s="231" t="str">
        <f t="shared" si="14"/>
        <v>TinModeltech Sdn Bhd</v>
      </c>
      <c r="K489" s="231" t="str">
        <f t="shared" si="15"/>
        <v>TinModeltech Sdn Bhd</v>
      </c>
    </row>
    <row r="490" spans="1:11" hidden="1">
      <c r="A490" s="209" t="s">
        <v>1120</v>
      </c>
      <c r="B490" s="209" t="s">
        <v>2217</v>
      </c>
      <c r="C490" s="209" t="s">
        <v>811</v>
      </c>
      <c r="D490" s="209" t="s">
        <v>1105</v>
      </c>
      <c r="E490" s="209" t="s">
        <v>766</v>
      </c>
      <c r="F490" s="209" t="s">
        <v>13217</v>
      </c>
      <c r="G490" s="209"/>
      <c r="H490" s="209" t="s">
        <v>1766</v>
      </c>
      <c r="I490" s="209" t="s">
        <v>8666</v>
      </c>
      <c r="J490" s="231" t="str">
        <f t="shared" si="14"/>
        <v>TinMSC</v>
      </c>
      <c r="K490" s="231" t="str">
        <f t="shared" si="15"/>
        <v>TinMSC</v>
      </c>
    </row>
    <row r="491" spans="1:11" hidden="1">
      <c r="A491" s="209" t="s">
        <v>1120</v>
      </c>
      <c r="B491" s="209" t="s">
        <v>2137</v>
      </c>
      <c r="C491" s="209" t="s">
        <v>13158</v>
      </c>
      <c r="D491" s="209" t="s">
        <v>1090</v>
      </c>
      <c r="E491" s="209" t="s">
        <v>1774</v>
      </c>
      <c r="F491" s="209" t="s">
        <v>13217</v>
      </c>
      <c r="G491" s="209"/>
      <c r="H491" s="209" t="s">
        <v>1759</v>
      </c>
      <c r="I491" s="209" t="s">
        <v>13596</v>
      </c>
      <c r="J491" s="231" t="str">
        <f t="shared" si="14"/>
        <v>TinNankang Nanshan Tin Manufactory Co., Ltd.</v>
      </c>
      <c r="K491" s="231" t="str">
        <f t="shared" si="15"/>
        <v>TinNankang Nanshan Tin Manufactory Co., Ltd.</v>
      </c>
    </row>
    <row r="492" spans="1:11" hidden="1">
      <c r="A492" s="209" t="s">
        <v>1120</v>
      </c>
      <c r="B492" s="209" t="s">
        <v>1775</v>
      </c>
      <c r="C492" s="209" t="s">
        <v>13158</v>
      </c>
      <c r="D492" s="209" t="s">
        <v>1090</v>
      </c>
      <c r="E492" s="209" t="s">
        <v>1774</v>
      </c>
      <c r="F492" s="209" t="s">
        <v>13217</v>
      </c>
      <c r="G492" s="209"/>
      <c r="H492" s="209" t="s">
        <v>1759</v>
      </c>
      <c r="I492" s="209" t="s">
        <v>13596</v>
      </c>
      <c r="J492" s="231" t="str">
        <f t="shared" si="14"/>
        <v>TinNanshan Tin Co. Ltd.</v>
      </c>
      <c r="K492" s="231" t="str">
        <f t="shared" si="15"/>
        <v>TinNanshan Tin Co. Ltd.</v>
      </c>
    </row>
    <row r="493" spans="1:11" hidden="1">
      <c r="A493" s="209" t="s">
        <v>1120</v>
      </c>
      <c r="B493" s="209" t="s">
        <v>1794</v>
      </c>
      <c r="C493" s="209" t="s">
        <v>1794</v>
      </c>
      <c r="D493" s="209" t="s">
        <v>882</v>
      </c>
      <c r="E493" s="209" t="s">
        <v>1795</v>
      </c>
      <c r="F493" s="209" t="s">
        <v>13217</v>
      </c>
      <c r="G493" s="209"/>
      <c r="H493" s="209" t="s">
        <v>1796</v>
      </c>
      <c r="I493" s="189" t="s">
        <v>12106</v>
      </c>
      <c r="J493" s="231" t="str">
        <f t="shared" si="14"/>
        <v>TinNghe Tinh Non-Ferrous Metals Joint Stock Company</v>
      </c>
      <c r="K493" s="231" t="str">
        <f t="shared" si="15"/>
        <v>TinNghe Tinh Non-Ferrous Metals Joint Stock Company</v>
      </c>
    </row>
    <row r="494" spans="1:11" hidden="1">
      <c r="A494" s="209" t="s">
        <v>1120</v>
      </c>
      <c r="B494" s="209" t="s">
        <v>15073</v>
      </c>
      <c r="C494" s="209" t="s">
        <v>15505</v>
      </c>
      <c r="D494" s="209" t="s">
        <v>873</v>
      </c>
      <c r="E494" s="209" t="s">
        <v>15074</v>
      </c>
      <c r="F494" s="209" t="s">
        <v>13217</v>
      </c>
      <c r="G494" s="209"/>
      <c r="H494" s="209" t="s">
        <v>1574</v>
      </c>
      <c r="I494" s="189" t="s">
        <v>9983</v>
      </c>
      <c r="J494" s="231" t="str">
        <f t="shared" si="14"/>
        <v>TinNovosibirsk Processing Plant Ltd.</v>
      </c>
      <c r="K494" s="231" t="str">
        <f t="shared" si="15"/>
        <v>TinNovosibirsk Processing Plant Ltd.</v>
      </c>
    </row>
    <row r="495" spans="1:11" hidden="1">
      <c r="A495" s="209" t="s">
        <v>1120</v>
      </c>
      <c r="B495" s="209" t="s">
        <v>15505</v>
      </c>
      <c r="C495" s="209" t="s">
        <v>15505</v>
      </c>
      <c r="D495" s="209" t="s">
        <v>873</v>
      </c>
      <c r="E495" s="209" t="s">
        <v>15074</v>
      </c>
      <c r="F495" s="209" t="s">
        <v>13217</v>
      </c>
      <c r="G495" s="209"/>
      <c r="H495" s="209" t="s">
        <v>1574</v>
      </c>
      <c r="I495" s="209" t="s">
        <v>9983</v>
      </c>
      <c r="J495" s="231" t="str">
        <f t="shared" si="14"/>
        <v>TinNovosibirsk Tin Combine</v>
      </c>
      <c r="K495" s="231" t="str">
        <f t="shared" si="15"/>
        <v>TinNovosibirsk Tin Combine</v>
      </c>
    </row>
    <row r="496" spans="1:11" hidden="1">
      <c r="A496" s="209" t="s">
        <v>1120</v>
      </c>
      <c r="B496" s="209" t="s">
        <v>770</v>
      </c>
      <c r="C496" s="209" t="s">
        <v>770</v>
      </c>
      <c r="D496" s="209" t="s">
        <v>878</v>
      </c>
      <c r="E496" s="209" t="s">
        <v>771</v>
      </c>
      <c r="F496" s="209" t="s">
        <v>13217</v>
      </c>
      <c r="G496" s="209"/>
      <c r="H496" s="209" t="s">
        <v>2323</v>
      </c>
      <c r="I496" s="209" t="s">
        <v>11003</v>
      </c>
      <c r="J496" s="231" t="str">
        <f t="shared" si="14"/>
        <v>TinO.M. Manufacturing (Thailand) Co., Ltd.</v>
      </c>
      <c r="K496" s="231" t="str">
        <f t="shared" si="15"/>
        <v>TinO.M. Manufacturing (Thailand) Co., Ltd.</v>
      </c>
    </row>
    <row r="497" spans="1:11" hidden="1">
      <c r="A497" s="209" t="s">
        <v>1120</v>
      </c>
      <c r="B497" s="209" t="s">
        <v>1389</v>
      </c>
      <c r="C497" s="209" t="s">
        <v>1389</v>
      </c>
      <c r="D497" s="209" t="s">
        <v>871</v>
      </c>
      <c r="E497" s="209" t="s">
        <v>1390</v>
      </c>
      <c r="F497" s="209" t="s">
        <v>13217</v>
      </c>
      <c r="G497" s="209"/>
      <c r="H497" s="209" t="s">
        <v>12919</v>
      </c>
      <c r="I497" s="209" t="s">
        <v>9429</v>
      </c>
      <c r="J497" s="231" t="str">
        <f t="shared" si="14"/>
        <v>TinO.M. Manufacturing Philippines, Inc.</v>
      </c>
      <c r="K497" s="231" t="str">
        <f t="shared" si="15"/>
        <v>TinO.M. Manufacturing Philippines, Inc.</v>
      </c>
    </row>
    <row r="498" spans="1:11" hidden="1">
      <c r="A498" s="209" t="s">
        <v>1120</v>
      </c>
      <c r="B498" s="209" t="s">
        <v>2122</v>
      </c>
      <c r="C498" s="209" t="s">
        <v>13780</v>
      </c>
      <c r="D498" s="209" t="s">
        <v>2413</v>
      </c>
      <c r="E498" s="209" t="s">
        <v>772</v>
      </c>
      <c r="F498" s="209" t="s">
        <v>13217</v>
      </c>
      <c r="G498" s="209"/>
      <c r="H498" s="209" t="s">
        <v>1755</v>
      </c>
      <c r="I498" s="209" t="s">
        <v>1755</v>
      </c>
      <c r="J498" s="231" t="str">
        <f t="shared" si="14"/>
        <v>TinOMSA</v>
      </c>
      <c r="K498" s="231" t="str">
        <f t="shared" si="15"/>
        <v>TinOMSA</v>
      </c>
    </row>
    <row r="499" spans="1:11" hidden="1">
      <c r="A499" s="209" t="s">
        <v>1120</v>
      </c>
      <c r="B499" s="209" t="s">
        <v>13780</v>
      </c>
      <c r="C499" s="209" t="s">
        <v>13780</v>
      </c>
      <c r="D499" s="209" t="s">
        <v>2413</v>
      </c>
      <c r="E499" s="209" t="s">
        <v>772</v>
      </c>
      <c r="F499" s="209" t="s">
        <v>13217</v>
      </c>
      <c r="G499" s="209"/>
      <c r="H499" s="209" t="s">
        <v>1755</v>
      </c>
      <c r="I499" s="209" t="s">
        <v>1755</v>
      </c>
      <c r="J499" s="231" t="str">
        <f t="shared" si="14"/>
        <v>TinOperaciones Metalurgicas S.A.</v>
      </c>
      <c r="K499" s="231" t="str">
        <f t="shared" si="15"/>
        <v>TinOperaciones Metalurgicas S.A.</v>
      </c>
    </row>
    <row r="500" spans="1:11" hidden="1">
      <c r="A500" s="209" t="s">
        <v>1120</v>
      </c>
      <c r="B500" s="209" t="s">
        <v>13781</v>
      </c>
      <c r="C500" s="209" t="s">
        <v>13780</v>
      </c>
      <c r="D500" s="209" t="s">
        <v>2413</v>
      </c>
      <c r="E500" s="209" t="s">
        <v>772</v>
      </c>
      <c r="F500" s="209" t="s">
        <v>13217</v>
      </c>
      <c r="G500" s="209"/>
      <c r="H500" s="209" t="s">
        <v>1755</v>
      </c>
      <c r="I500" s="209" t="s">
        <v>1755</v>
      </c>
      <c r="J500" s="231" t="str">
        <f t="shared" si="14"/>
        <v>TinOperaciones Metalúrgicas S.A.</v>
      </c>
      <c r="K500" s="231" t="str">
        <f t="shared" si="15"/>
        <v>TinOperaciones Metalúrgicas S.A.</v>
      </c>
    </row>
    <row r="501" spans="1:11" hidden="1">
      <c r="A501" s="209" t="s">
        <v>1120</v>
      </c>
      <c r="B501" s="209" t="s">
        <v>12912</v>
      </c>
      <c r="C501" s="209" t="s">
        <v>12912</v>
      </c>
      <c r="D501" s="209" t="s">
        <v>1104</v>
      </c>
      <c r="E501" s="209" t="s">
        <v>12913</v>
      </c>
      <c r="F501" s="209" t="s">
        <v>13217</v>
      </c>
      <c r="G501" s="209"/>
      <c r="H501" s="209" t="s">
        <v>8241</v>
      </c>
      <c r="I501" s="209" t="s">
        <v>8241</v>
      </c>
      <c r="J501" s="231" t="str">
        <f t="shared" si="14"/>
        <v>TinPongpipat Company Limited</v>
      </c>
      <c r="K501" s="231" t="str">
        <f t="shared" si="15"/>
        <v>TinPongpipat Company Limited</v>
      </c>
    </row>
    <row r="502" spans="1:11" hidden="1">
      <c r="A502" s="209" t="s">
        <v>1120</v>
      </c>
      <c r="B502" s="209" t="s">
        <v>13782</v>
      </c>
      <c r="C502" s="209" t="s">
        <v>13782</v>
      </c>
      <c r="D502" s="209" t="s">
        <v>1096</v>
      </c>
      <c r="E502" s="209" t="s">
        <v>13783</v>
      </c>
      <c r="F502" s="209" t="s">
        <v>13217</v>
      </c>
      <c r="G502" s="209"/>
      <c r="H502" s="209" t="s">
        <v>13803</v>
      </c>
      <c r="I502" s="209" t="s">
        <v>15542</v>
      </c>
      <c r="J502" s="231" t="str">
        <f t="shared" si="14"/>
        <v>TinPrecious Minerals and Smelting Limited</v>
      </c>
      <c r="K502" s="231" t="str">
        <f t="shared" si="15"/>
        <v>TinPrecious Minerals and Smelting Limited</v>
      </c>
    </row>
    <row r="503" spans="1:11" hidden="1">
      <c r="A503" s="209" t="s">
        <v>1120</v>
      </c>
      <c r="B503" s="209" t="s">
        <v>15062</v>
      </c>
      <c r="C503" s="209" t="s">
        <v>15062</v>
      </c>
      <c r="D503" s="209" t="s">
        <v>1095</v>
      </c>
      <c r="E503" s="209" t="s">
        <v>15063</v>
      </c>
      <c r="F503" s="209" t="s">
        <v>13217</v>
      </c>
      <c r="G503" s="209"/>
      <c r="H503" s="209" t="s">
        <v>15108</v>
      </c>
      <c r="I503" s="209" t="s">
        <v>12830</v>
      </c>
      <c r="J503" s="231" t="str">
        <f t="shared" si="14"/>
        <v>TinPT Aries Kencana Sejahtera</v>
      </c>
      <c r="K503" s="231" t="str">
        <f t="shared" si="15"/>
        <v>TinPT Aries Kencana Sejahtera</v>
      </c>
    </row>
    <row r="504" spans="1:11" hidden="1">
      <c r="A504" s="209" t="s">
        <v>1120</v>
      </c>
      <c r="B504" s="209" t="s">
        <v>834</v>
      </c>
      <c r="C504" s="209" t="s">
        <v>834</v>
      </c>
      <c r="D504" s="209" t="s">
        <v>1095</v>
      </c>
      <c r="E504" s="209" t="s">
        <v>773</v>
      </c>
      <c r="F504" s="209" t="s">
        <v>13217</v>
      </c>
      <c r="G504" s="209"/>
      <c r="H504" s="209" t="s">
        <v>1753</v>
      </c>
      <c r="I504" s="209" t="s">
        <v>12830</v>
      </c>
      <c r="J504" s="231" t="str">
        <f t="shared" si="14"/>
        <v>TinPT Artha Cipta Langgeng</v>
      </c>
      <c r="K504" s="231" t="str">
        <f t="shared" si="15"/>
        <v>TinPT Artha Cipta Langgeng</v>
      </c>
    </row>
    <row r="505" spans="1:11" hidden="1">
      <c r="A505" s="209" t="s">
        <v>1120</v>
      </c>
      <c r="B505" s="209" t="s">
        <v>1391</v>
      </c>
      <c r="C505" s="209" t="s">
        <v>1391</v>
      </c>
      <c r="D505" s="209" t="s">
        <v>1095</v>
      </c>
      <c r="E505" s="209" t="s">
        <v>1392</v>
      </c>
      <c r="F505" s="209" t="s">
        <v>13217</v>
      </c>
      <c r="G505" s="209"/>
      <c r="H505" s="209" t="s">
        <v>1753</v>
      </c>
      <c r="I505" s="209" t="s">
        <v>12830</v>
      </c>
      <c r="J505" s="231" t="str">
        <f t="shared" si="14"/>
        <v>TinPT ATD Makmur Mandiri Jaya</v>
      </c>
      <c r="K505" s="231" t="str">
        <f t="shared" si="15"/>
        <v>TinPT ATD Makmur Mandiri Jaya</v>
      </c>
    </row>
    <row r="506" spans="1:11" hidden="1">
      <c r="A506" s="209" t="s">
        <v>1120</v>
      </c>
      <c r="B506" s="209" t="s">
        <v>15442</v>
      </c>
      <c r="C506" s="209" t="s">
        <v>15442</v>
      </c>
      <c r="D506" s="209" t="s">
        <v>1095</v>
      </c>
      <c r="E506" s="209" t="s">
        <v>15443</v>
      </c>
      <c r="F506" s="209" t="s">
        <v>13217</v>
      </c>
      <c r="G506" s="209"/>
      <c r="H506" s="209" t="s">
        <v>15444</v>
      </c>
      <c r="I506" s="209" t="s">
        <v>12830</v>
      </c>
      <c r="J506" s="231" t="str">
        <f t="shared" si="14"/>
        <v>TinPT Babel Inti Perkasa</v>
      </c>
      <c r="K506" s="231" t="str">
        <f t="shared" si="15"/>
        <v>TinPT Babel Inti Perkasa</v>
      </c>
    </row>
    <row r="507" spans="1:11" hidden="1">
      <c r="A507" s="209" t="s">
        <v>1120</v>
      </c>
      <c r="B507" s="209" t="s">
        <v>15075</v>
      </c>
      <c r="C507" s="209" t="s">
        <v>15075</v>
      </c>
      <c r="D507" s="209" t="s">
        <v>1095</v>
      </c>
      <c r="E507" s="209" t="s">
        <v>15076</v>
      </c>
      <c r="F507" s="209" t="s">
        <v>13217</v>
      </c>
      <c r="G507" s="209"/>
      <c r="H507" s="209" t="s">
        <v>15112</v>
      </c>
      <c r="I507" s="209" t="s">
        <v>12830</v>
      </c>
      <c r="J507" s="231" t="str">
        <f t="shared" si="14"/>
        <v>TinPT Babel Surya Alam Lestari</v>
      </c>
      <c r="K507" s="231" t="str">
        <f t="shared" si="15"/>
        <v>TinPT Babel Surya Alam Lestari</v>
      </c>
    </row>
    <row r="508" spans="1:11" hidden="1">
      <c r="A508" s="209" t="s">
        <v>1120</v>
      </c>
      <c r="B508" s="209" t="s">
        <v>15506</v>
      </c>
      <c r="C508" s="209" t="s">
        <v>15506</v>
      </c>
      <c r="D508" s="209" t="s">
        <v>1095</v>
      </c>
      <c r="E508" s="209" t="s">
        <v>15507</v>
      </c>
      <c r="F508" s="209" t="s">
        <v>13217</v>
      </c>
      <c r="G508" s="209"/>
      <c r="H508" s="209" t="s">
        <v>15512</v>
      </c>
      <c r="I508" s="209" t="s">
        <v>12830</v>
      </c>
      <c r="J508" s="231" t="str">
        <f t="shared" si="14"/>
        <v>TinPT Bangka Prima Tin</v>
      </c>
      <c r="K508" s="231" t="str">
        <f t="shared" si="15"/>
        <v>TinPT Bangka Prima Tin</v>
      </c>
    </row>
    <row r="509" spans="1:11" hidden="1">
      <c r="A509" s="209" t="s">
        <v>1120</v>
      </c>
      <c r="B509" s="209" t="s">
        <v>12914</v>
      </c>
      <c r="C509" s="209" t="s">
        <v>12914</v>
      </c>
      <c r="D509" s="209" t="s">
        <v>1095</v>
      </c>
      <c r="E509" s="209" t="s">
        <v>14001</v>
      </c>
      <c r="F509" s="209" t="s">
        <v>13217</v>
      </c>
      <c r="G509" s="209"/>
      <c r="H509" s="209" t="s">
        <v>15113</v>
      </c>
      <c r="I509" s="209" t="s">
        <v>12830</v>
      </c>
      <c r="J509" s="231" t="str">
        <f t="shared" si="14"/>
        <v>TinPT Bangka Serumpun</v>
      </c>
      <c r="K509" s="231" t="str">
        <f t="shared" si="15"/>
        <v>TinPT Bangka Serumpun</v>
      </c>
    </row>
    <row r="510" spans="1:11" hidden="1">
      <c r="A510" s="209" t="s">
        <v>1120</v>
      </c>
      <c r="B510" s="209" t="s">
        <v>15508</v>
      </c>
      <c r="C510" s="209" t="s">
        <v>15508</v>
      </c>
      <c r="D510" s="209" t="s">
        <v>1095</v>
      </c>
      <c r="E510" s="209" t="s">
        <v>15509</v>
      </c>
      <c r="F510" s="209" t="s">
        <v>13217</v>
      </c>
      <c r="G510" s="209"/>
      <c r="H510" s="209" t="s">
        <v>15831</v>
      </c>
      <c r="I510" s="209" t="s">
        <v>12830</v>
      </c>
      <c r="J510" s="231" t="str">
        <f t="shared" si="14"/>
        <v>TinPT Bangka Tin Industry</v>
      </c>
      <c r="K510" s="231" t="str">
        <f t="shared" si="15"/>
        <v>TinPT Bangka Tin Industry</v>
      </c>
    </row>
    <row r="511" spans="1:11" hidden="1">
      <c r="A511" s="209" t="s">
        <v>1120</v>
      </c>
      <c r="B511" s="209" t="s">
        <v>15445</v>
      </c>
      <c r="C511" s="209" t="s">
        <v>15445</v>
      </c>
      <c r="D511" s="209" t="s">
        <v>1095</v>
      </c>
      <c r="E511" s="209" t="s">
        <v>15446</v>
      </c>
      <c r="F511" s="209" t="s">
        <v>13217</v>
      </c>
      <c r="G511" s="209"/>
      <c r="H511" s="209" t="s">
        <v>15513</v>
      </c>
      <c r="I511" s="209" t="s">
        <v>12830</v>
      </c>
      <c r="J511" s="231" t="str">
        <f t="shared" si="14"/>
        <v>TinPT Belitung Industri Sejahtera</v>
      </c>
      <c r="K511" s="231" t="str">
        <f t="shared" si="15"/>
        <v>TinPT Belitung Industri Sejahtera</v>
      </c>
    </row>
    <row r="512" spans="1:11" hidden="1">
      <c r="A512" s="209" t="s">
        <v>1120</v>
      </c>
      <c r="B512" s="209" t="s">
        <v>15434</v>
      </c>
      <c r="C512" s="209" t="s">
        <v>15434</v>
      </c>
      <c r="D512" s="209" t="s">
        <v>1095</v>
      </c>
      <c r="E512" s="209" t="s">
        <v>15435</v>
      </c>
      <c r="F512" s="209" t="s">
        <v>13217</v>
      </c>
      <c r="G512" s="209"/>
      <c r="H512" s="209" t="s">
        <v>15109</v>
      </c>
      <c r="I512" s="209" t="s">
        <v>12830</v>
      </c>
      <c r="J512" s="231" t="str">
        <f t="shared" si="14"/>
        <v>TinPT Bukit Timah</v>
      </c>
      <c r="K512" s="231" t="str">
        <f t="shared" si="15"/>
        <v>TinPT Bukit Timah</v>
      </c>
    </row>
    <row r="513" spans="1:11" hidden="1">
      <c r="A513" s="209" t="s">
        <v>1120</v>
      </c>
      <c r="B513" s="209" t="s">
        <v>15447</v>
      </c>
      <c r="C513" s="209" t="s">
        <v>15447</v>
      </c>
      <c r="D513" s="209" t="s">
        <v>1095</v>
      </c>
      <c r="E513" s="209" t="s">
        <v>15448</v>
      </c>
      <c r="F513" s="209" t="s">
        <v>13217</v>
      </c>
      <c r="G513" s="209"/>
      <c r="H513" s="209" t="s">
        <v>15449</v>
      </c>
      <c r="I513" s="209" t="s">
        <v>1776</v>
      </c>
      <c r="J513" s="231" t="str">
        <f t="shared" si="14"/>
        <v>TinPT Cipta Persada Mulia</v>
      </c>
      <c r="K513" s="231" t="str">
        <f t="shared" si="15"/>
        <v>TinPT Cipta Persada Mulia</v>
      </c>
    </row>
    <row r="514" spans="1:11" hidden="1">
      <c r="A514" s="209" t="s">
        <v>1120</v>
      </c>
      <c r="B514" s="209" t="s">
        <v>15450</v>
      </c>
      <c r="C514" s="209" t="s">
        <v>15434</v>
      </c>
      <c r="D514" s="209" t="s">
        <v>1095</v>
      </c>
      <c r="E514" s="209" t="s">
        <v>15435</v>
      </c>
      <c r="F514" s="209" t="s">
        <v>13217</v>
      </c>
      <c r="G514" s="209"/>
      <c r="H514" s="209" t="s">
        <v>15109</v>
      </c>
      <c r="I514" s="209" t="s">
        <v>12830</v>
      </c>
      <c r="J514" s="231" t="str">
        <f t="shared" si="14"/>
        <v>TinPT Indora Ermulti</v>
      </c>
      <c r="K514" s="231" t="str">
        <f t="shared" si="15"/>
        <v>TinPT Indora Ermulti</v>
      </c>
    </row>
    <row r="515" spans="1:11" hidden="1">
      <c r="A515" s="209" t="s">
        <v>1120</v>
      </c>
      <c r="B515" s="209" t="s">
        <v>15451</v>
      </c>
      <c r="C515" s="209" t="s">
        <v>15434</v>
      </c>
      <c r="D515" s="209" t="s">
        <v>1095</v>
      </c>
      <c r="E515" s="209" t="s">
        <v>15435</v>
      </c>
      <c r="F515" s="209" t="s">
        <v>13217</v>
      </c>
      <c r="G515" s="209"/>
      <c r="H515" s="209" t="s">
        <v>15109</v>
      </c>
      <c r="I515" s="209" t="s">
        <v>12830</v>
      </c>
      <c r="J515" s="231" t="str">
        <f t="shared" si="14"/>
        <v>TinPT Indra Eramult Logam Industri</v>
      </c>
      <c r="K515" s="231" t="str">
        <f t="shared" si="15"/>
        <v>TinPT Indra Eramult Logam Industri</v>
      </c>
    </row>
    <row r="516" spans="1:11" hidden="1">
      <c r="A516" s="209" t="s">
        <v>1120</v>
      </c>
      <c r="B516" s="209" t="s">
        <v>15077</v>
      </c>
      <c r="C516" s="209" t="s">
        <v>15077</v>
      </c>
      <c r="D516" s="209" t="s">
        <v>1095</v>
      </c>
      <c r="E516" s="209" t="s">
        <v>15078</v>
      </c>
      <c r="F516" s="209" t="s">
        <v>13217</v>
      </c>
      <c r="G516" s="209"/>
      <c r="H516" s="209" t="s">
        <v>15114</v>
      </c>
      <c r="I516" s="209" t="s">
        <v>12830</v>
      </c>
      <c r="J516" s="231" t="str">
        <f t="shared" si="14"/>
        <v>TinPT Menara Cipta Mulia</v>
      </c>
      <c r="K516" s="231" t="str">
        <f t="shared" si="15"/>
        <v>TinPT Menara Cipta Mulia</v>
      </c>
    </row>
    <row r="517" spans="1:11" hidden="1">
      <c r="A517" s="209" t="s">
        <v>1120</v>
      </c>
      <c r="B517" s="209" t="s">
        <v>15818</v>
      </c>
      <c r="C517" s="209" t="s">
        <v>15818</v>
      </c>
      <c r="D517" s="209" t="s">
        <v>1095</v>
      </c>
      <c r="E517" s="209" t="s">
        <v>15819</v>
      </c>
      <c r="F517" s="209" t="s">
        <v>13217</v>
      </c>
      <c r="G517" s="209"/>
      <c r="H517" s="209" t="s">
        <v>1753</v>
      </c>
      <c r="I517" s="209" t="s">
        <v>12830</v>
      </c>
      <c r="J517" s="231" t="str">
        <f t="shared" si="14"/>
        <v>TinPT Mitra Graha Raya</v>
      </c>
      <c r="K517" s="231" t="str">
        <f t="shared" si="15"/>
        <v>TinPT Mitra Graha Raya</v>
      </c>
    </row>
    <row r="518" spans="1:11" hidden="1">
      <c r="A518" s="209" t="s">
        <v>1120</v>
      </c>
      <c r="B518" s="209" t="s">
        <v>623</v>
      </c>
      <c r="C518" s="209" t="s">
        <v>623</v>
      </c>
      <c r="D518" s="209" t="s">
        <v>1095</v>
      </c>
      <c r="E518" s="209" t="s">
        <v>774</v>
      </c>
      <c r="F518" s="209" t="s">
        <v>13217</v>
      </c>
      <c r="G518" s="209"/>
      <c r="H518" s="209" t="s">
        <v>1753</v>
      </c>
      <c r="I518" s="209" t="s">
        <v>12830</v>
      </c>
      <c r="J518" s="231" t="str">
        <f t="shared" si="14"/>
        <v>TinPT Mitra Stania Prima</v>
      </c>
      <c r="K518" s="231" t="str">
        <f t="shared" si="15"/>
        <v>TinPT Mitra Stania Prima</v>
      </c>
    </row>
    <row r="519" spans="1:11" hidden="1">
      <c r="A519" s="209" t="s">
        <v>1120</v>
      </c>
      <c r="B519" s="209" t="s">
        <v>13827</v>
      </c>
      <c r="C519" s="209" t="s">
        <v>13827</v>
      </c>
      <c r="D519" s="209" t="s">
        <v>1095</v>
      </c>
      <c r="E519" s="209" t="s">
        <v>13841</v>
      </c>
      <c r="F519" s="209" t="s">
        <v>13217</v>
      </c>
      <c r="G519" s="209"/>
      <c r="H519" s="209" t="s">
        <v>15113</v>
      </c>
      <c r="I519" s="209" t="s">
        <v>12830</v>
      </c>
      <c r="J519" s="231" t="str">
        <f t="shared" si="14"/>
        <v>TinPT Mitra Sukses Globalindo</v>
      </c>
      <c r="K519" s="231" t="str">
        <f t="shared" si="15"/>
        <v>TinPT Mitra Sukses Globalindo</v>
      </c>
    </row>
    <row r="520" spans="1:11" hidden="1">
      <c r="A520" s="209" t="s">
        <v>1120</v>
      </c>
      <c r="B520" s="209" t="s">
        <v>15452</v>
      </c>
      <c r="C520" s="209" t="s">
        <v>15452</v>
      </c>
      <c r="D520" s="209" t="s">
        <v>1095</v>
      </c>
      <c r="E520" s="209" t="s">
        <v>15453</v>
      </c>
      <c r="F520" s="209" t="s">
        <v>13217</v>
      </c>
      <c r="G520" s="209"/>
      <c r="H520" s="209" t="s">
        <v>1753</v>
      </c>
      <c r="I520" s="209" t="s">
        <v>12830</v>
      </c>
      <c r="J520" s="231" t="str">
        <f t="shared" si="14"/>
        <v>TinPT Panca Mega Persada</v>
      </c>
      <c r="K520" s="231" t="str">
        <f t="shared" si="15"/>
        <v>TinPT Panca Mega Persada</v>
      </c>
    </row>
    <row r="521" spans="1:11" hidden="1">
      <c r="A521" s="209" t="s">
        <v>1120</v>
      </c>
      <c r="B521" s="209" t="s">
        <v>15501</v>
      </c>
      <c r="C521" s="209" t="s">
        <v>15501</v>
      </c>
      <c r="D521" s="209" t="s">
        <v>1095</v>
      </c>
      <c r="E521" s="209" t="s">
        <v>15502</v>
      </c>
      <c r="F521" s="209" t="s">
        <v>13217</v>
      </c>
      <c r="G521" s="209"/>
      <c r="H521" s="209" t="s">
        <v>15510</v>
      </c>
      <c r="I521" s="209" t="s">
        <v>12830</v>
      </c>
      <c r="J521" s="231" t="str">
        <f t="shared" si="14"/>
        <v>TinPT Premium Tin Indonesia</v>
      </c>
      <c r="K521" s="231" t="str">
        <f t="shared" si="15"/>
        <v>TinPT Premium Tin Indonesia</v>
      </c>
    </row>
    <row r="522" spans="1:11" hidden="1">
      <c r="A522" s="209" t="s">
        <v>1120</v>
      </c>
      <c r="B522" s="209" t="s">
        <v>15079</v>
      </c>
      <c r="C522" s="209" t="s">
        <v>15079</v>
      </c>
      <c r="D522" s="209" t="s">
        <v>1095</v>
      </c>
      <c r="E522" s="209" t="s">
        <v>15080</v>
      </c>
      <c r="F522" s="209" t="s">
        <v>13217</v>
      </c>
      <c r="G522" s="209"/>
      <c r="H522" s="209" t="s">
        <v>15109</v>
      </c>
      <c r="I522" s="209" t="s">
        <v>12830</v>
      </c>
      <c r="J522" s="231" t="str">
        <f t="shared" ref="J522:J589" si="16">A522&amp;B522</f>
        <v>TinPT Prima Timah Utama</v>
      </c>
      <c r="K522" s="231" t="str">
        <f t="shared" ref="K522:K589" si="17">A522&amp;B522</f>
        <v>TinPT Prima Timah Utama</v>
      </c>
    </row>
    <row r="523" spans="1:11" hidden="1">
      <c r="A523" s="209" t="s">
        <v>1120</v>
      </c>
      <c r="B523" s="209" t="s">
        <v>15454</v>
      </c>
      <c r="C523" s="209" t="s">
        <v>15454</v>
      </c>
      <c r="D523" s="209" t="s">
        <v>1095</v>
      </c>
      <c r="E523" s="209" t="s">
        <v>15455</v>
      </c>
      <c r="F523" s="209" t="s">
        <v>13217</v>
      </c>
      <c r="G523" s="209"/>
      <c r="H523" s="209" t="s">
        <v>1753</v>
      </c>
      <c r="I523" s="209" t="s">
        <v>12830</v>
      </c>
      <c r="J523" s="231" t="str">
        <f t="shared" si="16"/>
        <v>TinPT Putera Sarana Shakti (PT PSS)</v>
      </c>
      <c r="K523" s="231" t="str">
        <f t="shared" si="17"/>
        <v>TinPT Putera Sarana Shakti (PT PSS)</v>
      </c>
    </row>
    <row r="524" spans="1:11" hidden="1">
      <c r="A524" s="209" t="s">
        <v>1120</v>
      </c>
      <c r="B524" s="209" t="s">
        <v>15081</v>
      </c>
      <c r="C524" s="209" t="s">
        <v>15081</v>
      </c>
      <c r="D524" s="209" t="s">
        <v>1095</v>
      </c>
      <c r="E524" s="209" t="s">
        <v>15082</v>
      </c>
      <c r="F524" s="209" t="s">
        <v>13217</v>
      </c>
      <c r="G524" s="209"/>
      <c r="H524" s="209" t="s">
        <v>15115</v>
      </c>
      <c r="I524" s="209" t="s">
        <v>12830</v>
      </c>
      <c r="J524" s="231" t="str">
        <f t="shared" si="16"/>
        <v>TinPT Rajawali Rimba Perkasa</v>
      </c>
      <c r="K524" s="231" t="str">
        <f t="shared" si="17"/>
        <v>TinPT Rajawali Rimba Perkasa</v>
      </c>
    </row>
    <row r="525" spans="1:11" hidden="1">
      <c r="A525" s="209" t="s">
        <v>1120</v>
      </c>
      <c r="B525" s="209" t="s">
        <v>15806</v>
      </c>
      <c r="C525" s="209" t="s">
        <v>15806</v>
      </c>
      <c r="D525" s="209" t="s">
        <v>1095</v>
      </c>
      <c r="E525" s="209" t="s">
        <v>15807</v>
      </c>
      <c r="F525" s="209" t="s">
        <v>13217</v>
      </c>
      <c r="G525" s="209"/>
      <c r="H525" s="209" t="s">
        <v>15109</v>
      </c>
      <c r="I525" s="189" t="s">
        <v>12830</v>
      </c>
      <c r="J525" s="231" t="str">
        <f t="shared" si="16"/>
        <v>TinPT Rajehan Ariq</v>
      </c>
      <c r="K525" s="231" t="str">
        <f t="shared" si="17"/>
        <v>TinPT Rajehan Ariq</v>
      </c>
    </row>
    <row r="526" spans="1:11" hidden="1">
      <c r="A526" s="209" t="s">
        <v>1120</v>
      </c>
      <c r="B526" s="209" t="s">
        <v>2141</v>
      </c>
      <c r="C526" s="209" t="s">
        <v>2141</v>
      </c>
      <c r="D526" s="209" t="s">
        <v>1095</v>
      </c>
      <c r="E526" s="209" t="s">
        <v>775</v>
      </c>
      <c r="F526" s="209" t="s">
        <v>13217</v>
      </c>
      <c r="G526" s="209"/>
      <c r="H526" s="209" t="s">
        <v>1753</v>
      </c>
      <c r="I526" s="189" t="s">
        <v>12830</v>
      </c>
      <c r="J526" s="231" t="str">
        <f t="shared" si="16"/>
        <v>TinPT Refined Bangka Tin</v>
      </c>
      <c r="K526" s="231" t="str">
        <f t="shared" si="17"/>
        <v>TinPT Refined Bangka Tin</v>
      </c>
    </row>
    <row r="527" spans="1:11" hidden="1">
      <c r="A527" s="209" t="s">
        <v>1120</v>
      </c>
      <c r="B527" s="209" t="s">
        <v>15456</v>
      </c>
      <c r="C527" s="209" t="s">
        <v>15456</v>
      </c>
      <c r="D527" s="209" t="s">
        <v>1095</v>
      </c>
      <c r="E527" s="209" t="s">
        <v>15457</v>
      </c>
      <c r="F527" s="209" t="s">
        <v>13217</v>
      </c>
      <c r="G527" s="209"/>
      <c r="H527" s="209" t="s">
        <v>15109</v>
      </c>
      <c r="I527" s="189" t="s">
        <v>12830</v>
      </c>
      <c r="J527" s="231" t="str">
        <f t="shared" si="16"/>
        <v>TinPT Sariwiguna Binasentosa</v>
      </c>
      <c r="K527" s="231" t="str">
        <f t="shared" si="17"/>
        <v>TinPT Sariwiguna Binasentosa</v>
      </c>
    </row>
    <row r="528" spans="1:11" hidden="1">
      <c r="A528" s="209" t="s">
        <v>1120</v>
      </c>
      <c r="B528" s="209" t="s">
        <v>15083</v>
      </c>
      <c r="C528" s="209" t="s">
        <v>15083</v>
      </c>
      <c r="D528" s="209" t="s">
        <v>1095</v>
      </c>
      <c r="E528" s="209" t="s">
        <v>15084</v>
      </c>
      <c r="F528" s="209" t="s">
        <v>13217</v>
      </c>
      <c r="G528" s="209"/>
      <c r="H528" s="209" t="s">
        <v>15109</v>
      </c>
      <c r="I528" s="189" t="s">
        <v>12830</v>
      </c>
      <c r="J528" s="231" t="str">
        <f t="shared" si="16"/>
        <v>TinPT Stanindo Inti Perkasa</v>
      </c>
      <c r="K528" s="231" t="str">
        <f t="shared" si="17"/>
        <v>TinPT Stanindo Inti Perkasa</v>
      </c>
    </row>
    <row r="529" spans="1:11" hidden="1">
      <c r="A529" s="209" t="s">
        <v>1120</v>
      </c>
      <c r="B529" s="209" t="s">
        <v>15820</v>
      </c>
      <c r="C529" s="209" t="s">
        <v>15820</v>
      </c>
      <c r="D529" s="209" t="s">
        <v>1095</v>
      </c>
      <c r="E529" s="209" t="s">
        <v>15458</v>
      </c>
      <c r="F529" s="209" t="s">
        <v>13217</v>
      </c>
      <c r="G529" s="209"/>
      <c r="H529" s="209" t="s">
        <v>15513</v>
      </c>
      <c r="I529" s="209" t="s">
        <v>12830</v>
      </c>
      <c r="J529" s="231" t="str">
        <f t="shared" si="16"/>
        <v>TinPT Sukses Inti Makmur (SIM)</v>
      </c>
      <c r="K529" s="231" t="str">
        <f t="shared" si="17"/>
        <v>TinPT Sukses Inti Makmur (SIM)</v>
      </c>
    </row>
    <row r="530" spans="1:11" hidden="1">
      <c r="A530" s="209" t="s">
        <v>1120</v>
      </c>
      <c r="B530" s="209" t="s">
        <v>1022</v>
      </c>
      <c r="C530" s="209" t="s">
        <v>13779</v>
      </c>
      <c r="D530" s="209" t="s">
        <v>1095</v>
      </c>
      <c r="E530" s="209" t="s">
        <v>794</v>
      </c>
      <c r="F530" s="209" t="s">
        <v>13217</v>
      </c>
      <c r="G530" s="209"/>
      <c r="H530" s="209" t="s">
        <v>1778</v>
      </c>
      <c r="I530" s="209" t="s">
        <v>6047</v>
      </c>
      <c r="J530" s="231" t="str">
        <f t="shared" si="16"/>
        <v>TinPT Tambang Timah</v>
      </c>
      <c r="K530" s="231" t="str">
        <f t="shared" si="17"/>
        <v>TinPT Tambang Timah</v>
      </c>
    </row>
    <row r="531" spans="1:11" hidden="1">
      <c r="A531" s="209" t="s">
        <v>1120</v>
      </c>
      <c r="B531" s="209" t="s">
        <v>15085</v>
      </c>
      <c r="C531" s="209" t="s">
        <v>15085</v>
      </c>
      <c r="D531" s="209" t="s">
        <v>1095</v>
      </c>
      <c r="E531" s="209" t="s">
        <v>15086</v>
      </c>
      <c r="F531" s="209" t="s">
        <v>13217</v>
      </c>
      <c r="G531" s="209"/>
      <c r="H531" s="209" t="s">
        <v>15116</v>
      </c>
      <c r="I531" s="209" t="s">
        <v>12830</v>
      </c>
      <c r="J531" s="231" t="str">
        <f t="shared" si="16"/>
        <v>TinPT Timah Nusantara</v>
      </c>
      <c r="K531" s="231" t="str">
        <f t="shared" si="17"/>
        <v>TinPT Timah Nusantara</v>
      </c>
    </row>
    <row r="532" spans="1:11" hidden="1">
      <c r="A532" s="209" t="s">
        <v>1120</v>
      </c>
      <c r="B532" s="209" t="s">
        <v>13779</v>
      </c>
      <c r="C532" s="209" t="s">
        <v>13779</v>
      </c>
      <c r="D532" s="209" t="s">
        <v>1095</v>
      </c>
      <c r="E532" s="209" t="s">
        <v>794</v>
      </c>
      <c r="F532" s="209" t="s">
        <v>13217</v>
      </c>
      <c r="G532" s="209"/>
      <c r="H532" s="209" t="s">
        <v>1778</v>
      </c>
      <c r="I532" s="209" t="s">
        <v>6047</v>
      </c>
      <c r="J532" s="231" t="str">
        <f t="shared" si="16"/>
        <v>TinPT Timah Tbk Kundur</v>
      </c>
      <c r="K532" s="231" t="str">
        <f t="shared" si="17"/>
        <v>TinPT Timah Tbk Kundur</v>
      </c>
    </row>
    <row r="533" spans="1:11" hidden="1">
      <c r="A533" s="209" t="s">
        <v>1120</v>
      </c>
      <c r="B533" s="209" t="s">
        <v>13778</v>
      </c>
      <c r="C533" s="209" t="s">
        <v>13778</v>
      </c>
      <c r="D533" s="209" t="s">
        <v>1095</v>
      </c>
      <c r="E533" s="209" t="s">
        <v>776</v>
      </c>
      <c r="F533" s="209" t="s">
        <v>13217</v>
      </c>
      <c r="G533" s="209"/>
      <c r="H533" s="209" t="s">
        <v>1780</v>
      </c>
      <c r="I533" s="209" t="s">
        <v>12830</v>
      </c>
      <c r="J533" s="231" t="str">
        <f t="shared" si="16"/>
        <v>TinPT Timah Tbk Mentok</v>
      </c>
      <c r="K533" s="231" t="str">
        <f t="shared" si="17"/>
        <v>TinPT Timah Tbk Mentok</v>
      </c>
    </row>
    <row r="534" spans="1:11" hidden="1">
      <c r="A534" s="209" t="s">
        <v>1120</v>
      </c>
      <c r="B534" s="209" t="s">
        <v>15087</v>
      </c>
      <c r="C534" s="209" t="s">
        <v>15087</v>
      </c>
      <c r="D534" s="209" t="s">
        <v>1095</v>
      </c>
      <c r="E534" s="209" t="s">
        <v>15088</v>
      </c>
      <c r="F534" s="209" t="s">
        <v>13217</v>
      </c>
      <c r="G534" s="209"/>
      <c r="H534" s="209" t="s">
        <v>15109</v>
      </c>
      <c r="I534" s="209" t="s">
        <v>12830</v>
      </c>
      <c r="J534" s="231" t="str">
        <f t="shared" si="16"/>
        <v>TinPT Tinindo Inter Nusa</v>
      </c>
      <c r="K534" s="231" t="str">
        <f t="shared" si="17"/>
        <v>TinPT Tinindo Inter Nusa</v>
      </c>
    </row>
    <row r="535" spans="1:11" hidden="1">
      <c r="A535" s="209" t="s">
        <v>1120</v>
      </c>
      <c r="B535" s="209" t="s">
        <v>15459</v>
      </c>
      <c r="C535" s="209" t="s">
        <v>15459</v>
      </c>
      <c r="D535" s="209" t="s">
        <v>1095</v>
      </c>
      <c r="E535" s="209" t="s">
        <v>15460</v>
      </c>
      <c r="F535" s="209" t="s">
        <v>13217</v>
      </c>
      <c r="G535" s="209"/>
      <c r="H535" s="209" t="s">
        <v>15461</v>
      </c>
      <c r="I535" s="209" t="s">
        <v>5975</v>
      </c>
      <c r="J535" s="231" t="str">
        <f t="shared" si="16"/>
        <v>TinPT Tirus Putra Mandiri</v>
      </c>
      <c r="K535" s="231" t="str">
        <f t="shared" si="17"/>
        <v>TinPT Tirus Putra Mandiri</v>
      </c>
    </row>
    <row r="536" spans="1:11" hidden="1">
      <c r="A536" s="209" t="s">
        <v>1120</v>
      </c>
      <c r="B536" s="209" t="s">
        <v>15462</v>
      </c>
      <c r="C536" s="209" t="s">
        <v>15462</v>
      </c>
      <c r="D536" s="209" t="s">
        <v>1095</v>
      </c>
      <c r="E536" s="209" t="s">
        <v>15463</v>
      </c>
      <c r="F536" s="209" t="s">
        <v>13217</v>
      </c>
      <c r="G536" s="209"/>
      <c r="H536" s="209" t="s">
        <v>15464</v>
      </c>
      <c r="I536" s="209" t="s">
        <v>12830</v>
      </c>
      <c r="J536" s="231" t="str">
        <f t="shared" si="16"/>
        <v>TinPT Tommy Utama</v>
      </c>
      <c r="K536" s="231" t="str">
        <f t="shared" si="17"/>
        <v>TinPT Tommy Utama</v>
      </c>
    </row>
    <row r="537" spans="1:11" hidden="1">
      <c r="A537" s="209" t="s">
        <v>1120</v>
      </c>
      <c r="B537" s="209" t="s">
        <v>2510</v>
      </c>
      <c r="C537" s="209" t="s">
        <v>12412</v>
      </c>
      <c r="D537" s="209" t="s">
        <v>1086</v>
      </c>
      <c r="E537" s="209" t="s">
        <v>1800</v>
      </c>
      <c r="F537" s="209" t="s">
        <v>13217</v>
      </c>
      <c r="G537" s="209"/>
      <c r="H537" s="209" t="s">
        <v>1709</v>
      </c>
      <c r="I537" s="209" t="s">
        <v>1744</v>
      </c>
      <c r="J537" s="231" t="str">
        <f t="shared" si="16"/>
        <v>TinResind Ind e Com Ltda.</v>
      </c>
      <c r="K537" s="231" t="str">
        <f t="shared" si="17"/>
        <v>TinResind Ind e Com Ltda.</v>
      </c>
    </row>
    <row r="538" spans="1:11" hidden="1">
      <c r="A538" s="209" t="s">
        <v>1120</v>
      </c>
      <c r="B538" s="209" t="s">
        <v>12412</v>
      </c>
      <c r="C538" s="209" t="s">
        <v>12412</v>
      </c>
      <c r="D538" s="209" t="s">
        <v>1086</v>
      </c>
      <c r="E538" s="209" t="s">
        <v>1800</v>
      </c>
      <c r="F538" s="209" t="s">
        <v>13217</v>
      </c>
      <c r="G538" s="209"/>
      <c r="H538" s="209" t="s">
        <v>1709</v>
      </c>
      <c r="I538" s="189" t="s">
        <v>1744</v>
      </c>
      <c r="J538" s="231" t="str">
        <f t="shared" si="16"/>
        <v>TinResind Industria e Comercio Ltda.</v>
      </c>
      <c r="K538" s="231" t="str">
        <f t="shared" si="17"/>
        <v>TinResind Industria e Comercio Ltda.</v>
      </c>
    </row>
    <row r="539" spans="1:11" hidden="1">
      <c r="A539" s="209" t="s">
        <v>1120</v>
      </c>
      <c r="B539" s="209" t="s">
        <v>2201</v>
      </c>
      <c r="C539" s="209" t="s">
        <v>12412</v>
      </c>
      <c r="D539" s="209" t="s">
        <v>1086</v>
      </c>
      <c r="E539" s="209" t="s">
        <v>1800</v>
      </c>
      <c r="F539" s="209" t="s">
        <v>13217</v>
      </c>
      <c r="G539" s="209"/>
      <c r="H539" s="209" t="s">
        <v>1709</v>
      </c>
      <c r="I539" s="189" t="s">
        <v>1744</v>
      </c>
      <c r="J539" s="231" t="str">
        <f t="shared" si="16"/>
        <v>TinResind Indústria e Comércio Ltda.</v>
      </c>
      <c r="K539" s="231" t="str">
        <f t="shared" si="17"/>
        <v>TinResind Indústria e Comércio Ltda.</v>
      </c>
    </row>
    <row r="540" spans="1:11" hidden="1">
      <c r="A540" s="209" t="s">
        <v>1120</v>
      </c>
      <c r="B540" s="209" t="s">
        <v>15821</v>
      </c>
      <c r="C540" s="209" t="s">
        <v>15821</v>
      </c>
      <c r="D540" s="209" t="s">
        <v>1096</v>
      </c>
      <c r="E540" s="209" t="s">
        <v>15822</v>
      </c>
      <c r="F540" s="209" t="s">
        <v>13217</v>
      </c>
      <c r="G540" s="209"/>
      <c r="H540" s="209" t="s">
        <v>15832</v>
      </c>
      <c r="I540" t="s">
        <v>15544</v>
      </c>
      <c r="J540" s="231" t="str">
        <f t="shared" si="16"/>
        <v>TinRIKAYAA GREENTECH PRIVATE LIMITED</v>
      </c>
      <c r="K540" s="231" t="str">
        <f t="shared" si="17"/>
        <v>TinRIKAYAA GREENTECH PRIVATE LIMITED</v>
      </c>
    </row>
    <row r="541" spans="1:11" hidden="1">
      <c r="A541" s="209" t="s">
        <v>1120</v>
      </c>
      <c r="B541" s="209" t="s">
        <v>777</v>
      </c>
      <c r="C541" s="209" t="s">
        <v>777</v>
      </c>
      <c r="D541" s="209" t="s">
        <v>2414</v>
      </c>
      <c r="E541" s="209" t="s">
        <v>778</v>
      </c>
      <c r="F541" s="209" t="s">
        <v>13217</v>
      </c>
      <c r="G541" s="209"/>
      <c r="H541" s="209" t="s">
        <v>13804</v>
      </c>
      <c r="I541" s="209" t="s">
        <v>1691</v>
      </c>
      <c r="J541" s="231" t="str">
        <f t="shared" si="16"/>
        <v>TinRui Da Hung</v>
      </c>
      <c r="K541" s="231" t="str">
        <f t="shared" si="17"/>
        <v>TinRui Da Hung</v>
      </c>
    </row>
    <row r="542" spans="1:11" hidden="1">
      <c r="A542" s="209" t="s">
        <v>1120</v>
      </c>
      <c r="B542" s="209" t="s">
        <v>2218</v>
      </c>
      <c r="C542" s="209" t="s">
        <v>15436</v>
      </c>
      <c r="D542" s="209" t="s">
        <v>1090</v>
      </c>
      <c r="E542" s="209" t="s">
        <v>782</v>
      </c>
      <c r="F542" s="209" t="s">
        <v>13217</v>
      </c>
      <c r="G542" s="209"/>
      <c r="H542" s="209" t="s">
        <v>2429</v>
      </c>
      <c r="I542" s="209" t="s">
        <v>13605</v>
      </c>
      <c r="J542" s="231" t="str">
        <f t="shared" si="16"/>
        <v>TinSmelting Branch of Yunnan Tin Company Ltd</v>
      </c>
      <c r="K542" s="231" t="str">
        <f t="shared" si="17"/>
        <v>TinSmelting Branch of Yunnan Tin Company Ltd</v>
      </c>
    </row>
    <row r="543" spans="1:11" hidden="1">
      <c r="A543" s="209" t="s">
        <v>1120</v>
      </c>
      <c r="B543" s="209" t="s">
        <v>2513</v>
      </c>
      <c r="C543" s="209" t="s">
        <v>2513</v>
      </c>
      <c r="D543" s="209" t="s">
        <v>1086</v>
      </c>
      <c r="E543" s="209" t="s">
        <v>2514</v>
      </c>
      <c r="F543" s="209" t="s">
        <v>13217</v>
      </c>
      <c r="G543" s="209"/>
      <c r="H543" s="209" t="s">
        <v>2522</v>
      </c>
      <c r="I543" s="209" t="s">
        <v>1666</v>
      </c>
      <c r="J543" s="231" t="str">
        <f t="shared" si="16"/>
        <v>TinSuper Ligas</v>
      </c>
      <c r="K543" s="231" t="str">
        <f t="shared" si="17"/>
        <v>TinSuper Ligas</v>
      </c>
    </row>
    <row r="544" spans="1:11" hidden="1">
      <c r="A544" s="209" t="s">
        <v>1120</v>
      </c>
      <c r="B544" s="209" t="s">
        <v>15823</v>
      </c>
      <c r="C544" s="209" t="s">
        <v>15823</v>
      </c>
      <c r="D544" s="209" t="s">
        <v>1098</v>
      </c>
      <c r="E544" s="209" t="s">
        <v>15824</v>
      </c>
      <c r="F544" s="209" t="s">
        <v>13217</v>
      </c>
      <c r="G544" s="209"/>
      <c r="H544" s="209" t="s">
        <v>1619</v>
      </c>
      <c r="I544" s="209" t="s">
        <v>6690</v>
      </c>
      <c r="J544" s="231" t="str">
        <f t="shared" si="16"/>
        <v>TinTakehara PVD Materials Plant / PVD Materials Division of MITSUI MINING &amp; SMELTING CO., LTD.</v>
      </c>
      <c r="K544" s="231" t="str">
        <f t="shared" si="17"/>
        <v>TinTakehara PVD Materials Plant / PVD Materials Division of MITSUI MINING &amp; SMELTING CO., LTD.</v>
      </c>
    </row>
    <row r="545" spans="1:11" hidden="1">
      <c r="A545" s="209" t="s">
        <v>1120</v>
      </c>
      <c r="B545" s="209" t="s">
        <v>40</v>
      </c>
      <c r="C545" s="209" t="s">
        <v>1021</v>
      </c>
      <c r="D545" s="209" t="s">
        <v>878</v>
      </c>
      <c r="E545" s="209" t="s">
        <v>779</v>
      </c>
      <c r="F545" s="209" t="s">
        <v>13217</v>
      </c>
      <c r="G545" s="209"/>
      <c r="H545" s="209" t="s">
        <v>1781</v>
      </c>
      <c r="I545" s="209" t="s">
        <v>1782</v>
      </c>
      <c r="J545" s="231" t="str">
        <f t="shared" si="16"/>
        <v>TinThai Solder Industry Corp., Ltd.</v>
      </c>
      <c r="K545" s="231" t="str">
        <f t="shared" si="17"/>
        <v>TinThai Solder Industry Corp., Ltd.</v>
      </c>
    </row>
    <row r="546" spans="1:11" hidden="1">
      <c r="A546" s="209" t="s">
        <v>1120</v>
      </c>
      <c r="B546" s="209" t="s">
        <v>1783</v>
      </c>
      <c r="C546" s="209" t="s">
        <v>1021</v>
      </c>
      <c r="D546" s="209" t="s">
        <v>878</v>
      </c>
      <c r="E546" s="209" t="s">
        <v>779</v>
      </c>
      <c r="F546" s="209" t="s">
        <v>13217</v>
      </c>
      <c r="G546" s="209"/>
      <c r="H546" s="209" t="s">
        <v>1781</v>
      </c>
      <c r="I546" s="209" t="s">
        <v>1782</v>
      </c>
      <c r="J546" s="231" t="str">
        <f t="shared" si="16"/>
        <v>TinThailand Smelting &amp; Refining Co Ltd</v>
      </c>
      <c r="K546" s="231" t="str">
        <f t="shared" si="17"/>
        <v>TinThailand Smelting &amp; Refining Co Ltd</v>
      </c>
    </row>
    <row r="547" spans="1:11" hidden="1">
      <c r="A547" s="209" t="s">
        <v>1120</v>
      </c>
      <c r="B547" s="209" t="s">
        <v>1021</v>
      </c>
      <c r="C547" s="209" t="s">
        <v>1021</v>
      </c>
      <c r="D547" s="209" t="s">
        <v>878</v>
      </c>
      <c r="E547" s="209" t="s">
        <v>779</v>
      </c>
      <c r="F547" s="209" t="s">
        <v>13217</v>
      </c>
      <c r="G547" s="209"/>
      <c r="H547" s="209" t="s">
        <v>1781</v>
      </c>
      <c r="I547" s="209" t="s">
        <v>1782</v>
      </c>
      <c r="J547" s="231" t="str">
        <f t="shared" si="16"/>
        <v>TinThaisarco</v>
      </c>
      <c r="K547" s="231" t="str">
        <f t="shared" si="17"/>
        <v>TinThaisarco</v>
      </c>
    </row>
    <row r="548" spans="1:11" hidden="1">
      <c r="A548" s="209" t="s">
        <v>1120</v>
      </c>
      <c r="B548" s="209" t="s">
        <v>1786</v>
      </c>
      <c r="C548" s="209" t="s">
        <v>1784</v>
      </c>
      <c r="D548" s="209" t="s">
        <v>1090</v>
      </c>
      <c r="E548" s="209" t="s">
        <v>1785</v>
      </c>
      <c r="F548" s="209" t="s">
        <v>13217</v>
      </c>
      <c r="G548" s="209"/>
      <c r="H548" s="209" t="s">
        <v>2429</v>
      </c>
      <c r="I548" s="209" t="s">
        <v>13605</v>
      </c>
      <c r="J548" s="231" t="str">
        <f t="shared" si="16"/>
        <v>TinThe Gejiu cloud new colored electrolytic</v>
      </c>
      <c r="K548" s="231" t="str">
        <f t="shared" si="17"/>
        <v>TinThe Gejiu cloud new colored electrolytic</v>
      </c>
    </row>
    <row r="549" spans="1:11" hidden="1">
      <c r="A549" s="209" t="s">
        <v>1120</v>
      </c>
      <c r="B549" s="209" t="s">
        <v>41</v>
      </c>
      <c r="C549" s="209" t="s">
        <v>15436</v>
      </c>
      <c r="D549" s="209" t="s">
        <v>1090</v>
      </c>
      <c r="E549" s="209" t="s">
        <v>782</v>
      </c>
      <c r="F549" s="209" t="s">
        <v>13217</v>
      </c>
      <c r="G549" s="209"/>
      <c r="H549" s="209" t="s">
        <v>2429</v>
      </c>
      <c r="I549" s="209" t="s">
        <v>13605</v>
      </c>
      <c r="J549" s="231" t="str">
        <f t="shared" si="16"/>
        <v>TinTin Products Manufacturing Co.LTD. of YTCL</v>
      </c>
      <c r="K549" s="231" t="str">
        <f t="shared" si="17"/>
        <v>TinTin Products Manufacturing Co.LTD. of YTCL</v>
      </c>
    </row>
    <row r="550" spans="1:11" hidden="1">
      <c r="A550" s="209" t="s">
        <v>1120</v>
      </c>
      <c r="B550" s="209" t="s">
        <v>15436</v>
      </c>
      <c r="C550" s="209" t="s">
        <v>15436</v>
      </c>
      <c r="D550" s="209" t="s">
        <v>1090</v>
      </c>
      <c r="E550" s="209" t="s">
        <v>782</v>
      </c>
      <c r="F550" s="209" t="s">
        <v>13217</v>
      </c>
      <c r="G550" s="209"/>
      <c r="H550" s="209" t="s">
        <v>2429</v>
      </c>
      <c r="I550" s="209" t="s">
        <v>13605</v>
      </c>
      <c r="J550" s="231" t="str">
        <f t="shared" si="16"/>
        <v>TinTin Smelting Branch of Yunnan Tin Co., Ltd.</v>
      </c>
      <c r="K550" s="231" t="str">
        <f t="shared" si="17"/>
        <v>TinTin Smelting Branch of Yunnan Tin Co., Ltd.</v>
      </c>
    </row>
    <row r="551" spans="1:11" hidden="1">
      <c r="A551" s="209" t="s">
        <v>1120</v>
      </c>
      <c r="B551" s="209" t="s">
        <v>13160</v>
      </c>
      <c r="C551" s="209" t="s">
        <v>13160</v>
      </c>
      <c r="D551" s="209" t="s">
        <v>2415</v>
      </c>
      <c r="E551" s="209" t="s">
        <v>13161</v>
      </c>
      <c r="F551" s="209" t="s">
        <v>13217</v>
      </c>
      <c r="G551" s="209"/>
      <c r="H551" s="209" t="s">
        <v>13162</v>
      </c>
      <c r="I551" s="209" t="s">
        <v>1725</v>
      </c>
      <c r="J551" s="231" t="str">
        <f t="shared" si="16"/>
        <v>TinTin Technology &amp; Refining</v>
      </c>
      <c r="K551" s="231" t="str">
        <f t="shared" si="17"/>
        <v>TinTin Technology &amp; Refining</v>
      </c>
    </row>
    <row r="552" spans="1:11" hidden="1">
      <c r="A552" s="209" t="s">
        <v>1120</v>
      </c>
      <c r="B552" s="209" t="s">
        <v>1770</v>
      </c>
      <c r="C552" s="209" t="s">
        <v>12408</v>
      </c>
      <c r="D552" s="209" t="s">
        <v>1086</v>
      </c>
      <c r="E552" s="209" t="s">
        <v>767</v>
      </c>
      <c r="F552" s="209" t="s">
        <v>13217</v>
      </c>
      <c r="G552" s="209"/>
      <c r="H552" s="209" t="s">
        <v>1769</v>
      </c>
      <c r="I552" s="209" t="s">
        <v>1666</v>
      </c>
      <c r="J552" s="231" t="str">
        <f t="shared" si="16"/>
        <v>TinToboca/ Paranapenema</v>
      </c>
      <c r="K552" s="231" t="str">
        <f t="shared" si="17"/>
        <v>TinToboca/ Paranapenema</v>
      </c>
    </row>
    <row r="553" spans="1:11" hidden="1">
      <c r="A553" s="209" t="s">
        <v>1120</v>
      </c>
      <c r="B553" s="209" t="s">
        <v>1797</v>
      </c>
      <c r="C553" s="209" t="s">
        <v>1797</v>
      </c>
      <c r="D553" s="209" t="s">
        <v>882</v>
      </c>
      <c r="E553" s="209" t="s">
        <v>1798</v>
      </c>
      <c r="F553" s="209" t="s">
        <v>13217</v>
      </c>
      <c r="G553" s="209"/>
      <c r="H553" s="209" t="s">
        <v>1799</v>
      </c>
      <c r="I553" s="209" t="s">
        <v>12134</v>
      </c>
      <c r="J553" s="231" t="str">
        <f t="shared" si="16"/>
        <v>TinTuyen Quang Non-Ferrous Metals Joint Stock Company</v>
      </c>
      <c r="K553" s="231" t="str">
        <f t="shared" si="17"/>
        <v>TinTuyen Quang Non-Ferrous Metals Joint Stock Company</v>
      </c>
    </row>
    <row r="554" spans="1:11" hidden="1">
      <c r="A554" s="209" t="s">
        <v>1120</v>
      </c>
      <c r="B554" s="209" t="s">
        <v>2219</v>
      </c>
      <c r="C554" s="209" t="s">
        <v>13779</v>
      </c>
      <c r="D554" s="209" t="s">
        <v>1095</v>
      </c>
      <c r="E554" s="209" t="s">
        <v>794</v>
      </c>
      <c r="F554" s="209" t="s">
        <v>13217</v>
      </c>
      <c r="G554" s="209"/>
      <c r="H554" s="209" t="s">
        <v>1778</v>
      </c>
      <c r="I554" s="209" t="s">
        <v>6047</v>
      </c>
      <c r="J554" s="231" t="str">
        <f t="shared" si="16"/>
        <v>TinUnit Timah Kundur PT Tambang</v>
      </c>
      <c r="K554" s="231" t="str">
        <f t="shared" si="17"/>
        <v>TinUnit Timah Kundur PT Tambang</v>
      </c>
    </row>
    <row r="555" spans="1:11" hidden="1">
      <c r="A555" s="209" t="s">
        <v>1120</v>
      </c>
      <c r="B555" s="209" t="s">
        <v>15071</v>
      </c>
      <c r="C555" s="209" t="s">
        <v>15071</v>
      </c>
      <c r="D555" s="209" t="s">
        <v>882</v>
      </c>
      <c r="E555" s="209" t="s">
        <v>15072</v>
      </c>
      <c r="F555" s="209" t="s">
        <v>13217</v>
      </c>
      <c r="G555" s="209"/>
      <c r="H555" s="209" t="s">
        <v>15111</v>
      </c>
      <c r="I555" s="209" t="s">
        <v>12150</v>
      </c>
      <c r="J555" s="231" t="str">
        <f t="shared" si="16"/>
        <v>TinVQB Mineral and Trading Group JSC</v>
      </c>
      <c r="K555" s="231" t="str">
        <f t="shared" si="17"/>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16"/>
        <v>TinWhite Solder Metalurgia e Mineracao Ltda.</v>
      </c>
      <c r="K556" s="231" t="str">
        <f t="shared" si="17"/>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16"/>
        <v>TinWhite Solder Metalurgia e Mineração Ltda.</v>
      </c>
      <c r="K557" s="231" t="str">
        <f t="shared" si="17"/>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16"/>
        <v>TinWhite Solder Metalurgica</v>
      </c>
      <c r="K558" s="231" t="str">
        <f t="shared" si="17"/>
        <v>TinWhite Solder Metalurgica</v>
      </c>
    </row>
    <row r="559" spans="1:11" hidden="1">
      <c r="A559" s="209" t="s">
        <v>1120</v>
      </c>
      <c r="B559" s="209" t="s">
        <v>15825</v>
      </c>
      <c r="C559" s="209" t="s">
        <v>15825</v>
      </c>
      <c r="D559" s="209" t="s">
        <v>880</v>
      </c>
      <c r="E559" s="209" t="s">
        <v>15826</v>
      </c>
      <c r="F559" s="209" t="s">
        <v>13217</v>
      </c>
      <c r="G559" s="209"/>
      <c r="H559" s="209" t="s">
        <v>11836</v>
      </c>
      <c r="I559" s="209" t="s">
        <v>4810</v>
      </c>
      <c r="J559" s="231"/>
      <c r="K559" s="231"/>
    </row>
    <row r="560" spans="1:11" hidden="1">
      <c r="A560" s="209" t="s">
        <v>1120</v>
      </c>
      <c r="B560" s="209" t="s">
        <v>1765</v>
      </c>
      <c r="C560" s="209" t="s">
        <v>1315</v>
      </c>
      <c r="D560" s="209" t="s">
        <v>1090</v>
      </c>
      <c r="E560" s="209" t="s">
        <v>765</v>
      </c>
      <c r="F560" s="209" t="s">
        <v>13217</v>
      </c>
      <c r="G560" s="209"/>
      <c r="H560" s="209" t="s">
        <v>1761</v>
      </c>
      <c r="I560" s="209" t="s">
        <v>13580</v>
      </c>
      <c r="J560" s="231"/>
      <c r="K560" s="231"/>
    </row>
    <row r="561" spans="1:11" hidden="1">
      <c r="A561" s="209" t="s">
        <v>1120</v>
      </c>
      <c r="B561" s="209" t="s">
        <v>1013</v>
      </c>
      <c r="C561" s="209" t="s">
        <v>15436</v>
      </c>
      <c r="D561" s="209" t="s">
        <v>1090</v>
      </c>
      <c r="E561" s="209" t="s">
        <v>782</v>
      </c>
      <c r="F561" s="209" t="s">
        <v>13217</v>
      </c>
      <c r="G561" s="209"/>
      <c r="H561" s="209" t="s">
        <v>2429</v>
      </c>
      <c r="I561" s="209" t="s">
        <v>13605</v>
      </c>
      <c r="J561" s="231" t="str">
        <f t="shared" si="16"/>
        <v>TinYTCL</v>
      </c>
      <c r="K561" s="231" t="str">
        <f t="shared" si="17"/>
        <v>TinYTCL</v>
      </c>
    </row>
    <row r="562" spans="1:11" hidden="1">
      <c r="A562" s="209" t="s">
        <v>1120</v>
      </c>
      <c r="B562" s="209" t="s">
        <v>1787</v>
      </c>
      <c r="C562" s="209" t="s">
        <v>1784</v>
      </c>
      <c r="D562" s="209" t="s">
        <v>1090</v>
      </c>
      <c r="E562" s="209" t="s">
        <v>1785</v>
      </c>
      <c r="F562" s="209" t="s">
        <v>13217</v>
      </c>
      <c r="G562" s="209"/>
      <c r="H562" s="209" t="s">
        <v>2429</v>
      </c>
      <c r="I562" s="209" t="s">
        <v>13605</v>
      </c>
      <c r="J562" s="231" t="str">
        <f t="shared" si="16"/>
        <v>TinYunan Gejiu Yunxin Electrolyze Limited</v>
      </c>
      <c r="K562" s="231" t="str">
        <f t="shared" si="17"/>
        <v>TinYunan Gejiu Yunxin Electrolyze Limited</v>
      </c>
    </row>
    <row r="563" spans="1:11" hidden="1">
      <c r="A563" s="209" t="s">
        <v>1120</v>
      </c>
      <c r="B563" s="209" t="s">
        <v>1789</v>
      </c>
      <c r="C563" s="209" t="s">
        <v>2150</v>
      </c>
      <c r="D563" s="209" t="s">
        <v>1090</v>
      </c>
      <c r="E563" s="209" t="s">
        <v>781</v>
      </c>
      <c r="F563" s="209" t="s">
        <v>13217</v>
      </c>
      <c r="G563" s="209"/>
      <c r="H563" s="209" t="s">
        <v>2429</v>
      </c>
      <c r="I563" s="209" t="s">
        <v>13605</v>
      </c>
      <c r="J563" s="231" t="str">
        <f t="shared" si="16"/>
        <v>TinYunnan Adventure Co., Ltd.</v>
      </c>
      <c r="K563" s="231" t="str">
        <f t="shared" si="17"/>
        <v>TinYunnan Adventure Co., Ltd.</v>
      </c>
    </row>
    <row r="564" spans="1:11" hidden="1">
      <c r="A564" s="209" t="s">
        <v>1120</v>
      </c>
      <c r="B564" s="209" t="s">
        <v>2220</v>
      </c>
      <c r="C564" s="209" t="s">
        <v>2150</v>
      </c>
      <c r="D564" s="209" t="s">
        <v>1090</v>
      </c>
      <c r="E564" s="209" t="s">
        <v>781</v>
      </c>
      <c r="F564" s="209" t="s">
        <v>13217</v>
      </c>
      <c r="G564" s="209"/>
      <c r="H564" s="209" t="s">
        <v>2429</v>
      </c>
      <c r="I564" s="209" t="s">
        <v>13605</v>
      </c>
      <c r="J564" s="231" t="str">
        <f t="shared" si="16"/>
        <v>TinYunnan Chengfeng</v>
      </c>
      <c r="K564" s="231" t="str">
        <f t="shared" si="17"/>
        <v>TinYunnan Chengfeng</v>
      </c>
    </row>
    <row r="565" spans="1:11" hidden="1">
      <c r="A565" s="209" t="s">
        <v>1120</v>
      </c>
      <c r="B565" s="209" t="s">
        <v>2150</v>
      </c>
      <c r="C565" s="209" t="s">
        <v>2150</v>
      </c>
      <c r="D565" s="209" t="s">
        <v>1090</v>
      </c>
      <c r="E565" s="209" t="s">
        <v>781</v>
      </c>
      <c r="F565" s="209" t="s">
        <v>13217</v>
      </c>
      <c r="G565" s="209"/>
      <c r="H565" s="209" t="s">
        <v>2429</v>
      </c>
      <c r="I565" s="209" t="s">
        <v>13605</v>
      </c>
      <c r="J565" s="231" t="str">
        <f t="shared" si="16"/>
        <v>TinYunnan Chengfeng Non-ferrous Metals Co., Ltd.</v>
      </c>
      <c r="K565" s="231" t="str">
        <f t="shared" si="17"/>
        <v>TinYunnan Chengfeng Non-ferrous Metals Co., Ltd.</v>
      </c>
    </row>
    <row r="566" spans="1:11" hidden="1">
      <c r="A566" s="209" t="s">
        <v>1120</v>
      </c>
      <c r="B566" s="209" t="s">
        <v>2320</v>
      </c>
      <c r="C566" s="209" t="s">
        <v>1784</v>
      </c>
      <c r="D566" s="209" t="s">
        <v>1090</v>
      </c>
      <c r="E566" s="209" t="s">
        <v>1785</v>
      </c>
      <c r="F566" s="209" t="s">
        <v>13217</v>
      </c>
      <c r="G566" s="209"/>
      <c r="H566" s="209" t="s">
        <v>2429</v>
      </c>
      <c r="I566" s="209" t="s">
        <v>13605</v>
      </c>
      <c r="J566" s="231" t="str">
        <f t="shared" si="16"/>
        <v>TinYunNan Gejiu Yunxin Electrolyze Limited</v>
      </c>
      <c r="K566" s="231" t="str">
        <f t="shared" si="17"/>
        <v>TinYunNan Gejiu Yunxin Electrolyze Limited</v>
      </c>
    </row>
    <row r="567" spans="1:11" hidden="1">
      <c r="A567" s="209" t="s">
        <v>1120</v>
      </c>
      <c r="B567" s="209" t="s">
        <v>13251</v>
      </c>
      <c r="C567" s="209" t="s">
        <v>1758</v>
      </c>
      <c r="D567" s="209" t="s">
        <v>1090</v>
      </c>
      <c r="E567" s="209" t="s">
        <v>763</v>
      </c>
      <c r="F567" s="209" t="s">
        <v>13217</v>
      </c>
      <c r="G567" s="209"/>
      <c r="H567" s="209" t="s">
        <v>2429</v>
      </c>
      <c r="I567" s="209" t="s">
        <v>13605</v>
      </c>
      <c r="J567" s="231" t="str">
        <f t="shared" si="16"/>
        <v>TinYunnan Gejiu Zili Metallurgy Co. Ltd.</v>
      </c>
      <c r="K567" s="231" t="str">
        <f t="shared" si="17"/>
        <v>TinYunnan Gejiu Zili Metallurgy Co. Ltd.</v>
      </c>
    </row>
    <row r="568" spans="1:11" hidden="1">
      <c r="A568" s="209" t="s">
        <v>1120</v>
      </c>
      <c r="B568" s="209" t="s">
        <v>2516</v>
      </c>
      <c r="C568" s="209" t="s">
        <v>2150</v>
      </c>
      <c r="D568" s="209" t="s">
        <v>1090</v>
      </c>
      <c r="E568" s="209" t="s">
        <v>781</v>
      </c>
      <c r="F568" s="209" t="s">
        <v>13217</v>
      </c>
      <c r="G568" s="209"/>
      <c r="H568" s="209" t="s">
        <v>2429</v>
      </c>
      <c r="I568" s="209" t="s">
        <v>13605</v>
      </c>
      <c r="J568" s="231" t="str">
        <f t="shared" si="16"/>
        <v>TinYunnan ride non-ferrous metal co., LTD</v>
      </c>
      <c r="K568" s="231" t="str">
        <f t="shared" si="17"/>
        <v>TinYunnan ride non-ferrous metal co., LTD</v>
      </c>
    </row>
    <row r="569" spans="1:11" hidden="1">
      <c r="A569" s="209" t="s">
        <v>1120</v>
      </c>
      <c r="B569" s="209" t="s">
        <v>2325</v>
      </c>
      <c r="C569" s="209" t="s">
        <v>15436</v>
      </c>
      <c r="D569" s="209" t="s">
        <v>1090</v>
      </c>
      <c r="E569" s="209" t="s">
        <v>782</v>
      </c>
      <c r="F569" s="209" t="s">
        <v>13217</v>
      </c>
      <c r="G569" s="209"/>
      <c r="H569" s="209" t="s">
        <v>2429</v>
      </c>
      <c r="I569" s="209" t="s">
        <v>13605</v>
      </c>
      <c r="J569" s="231" t="str">
        <f t="shared" si="16"/>
        <v>TinYunnan Tin Company Limited</v>
      </c>
      <c r="K569" s="231" t="str">
        <f t="shared" si="17"/>
        <v>TinYunnan Tin Company Limited</v>
      </c>
    </row>
    <row r="570" spans="1:11" hidden="1">
      <c r="A570" s="209" t="s">
        <v>1120</v>
      </c>
      <c r="B570" s="209" t="s">
        <v>49</v>
      </c>
      <c r="C570" s="209" t="s">
        <v>15436</v>
      </c>
      <c r="D570" s="209" t="s">
        <v>1090</v>
      </c>
      <c r="E570" s="209" t="s">
        <v>782</v>
      </c>
      <c r="F570" s="209" t="s">
        <v>13217</v>
      </c>
      <c r="G570" s="209"/>
      <c r="H570" s="209" t="s">
        <v>2429</v>
      </c>
      <c r="I570" s="209" t="s">
        <v>13605</v>
      </c>
      <c r="J570" s="231" t="str">
        <f t="shared" si="16"/>
        <v>TinYunnan Tin Company, Ltd.</v>
      </c>
      <c r="K570" s="231" t="str">
        <f t="shared" si="17"/>
        <v>TinYunnan Tin Company, Ltd.</v>
      </c>
    </row>
    <row r="571" spans="1:11" hidden="1">
      <c r="A571" s="209" t="s">
        <v>1120</v>
      </c>
      <c r="B571" s="209" t="s">
        <v>1790</v>
      </c>
      <c r="C571" s="209" t="s">
        <v>2150</v>
      </c>
      <c r="D571" s="209" t="s">
        <v>1090</v>
      </c>
      <c r="E571" s="209" t="s">
        <v>781</v>
      </c>
      <c r="F571" s="209" t="s">
        <v>13217</v>
      </c>
      <c r="G571" s="209"/>
      <c r="H571" s="209" t="s">
        <v>2429</v>
      </c>
      <c r="I571" s="209" t="s">
        <v>13605</v>
      </c>
      <c r="J571" s="231" t="str">
        <f t="shared" si="16"/>
        <v>TinYunnan wind Nonferrous Metals Co., Ltd.</v>
      </c>
      <c r="K571" s="231" t="str">
        <f t="shared" si="17"/>
        <v>TinYunnan wind Nonferrous Metals Co., Ltd.</v>
      </c>
    </row>
    <row r="572" spans="1:11" hidden="1">
      <c r="A572" s="209" t="s">
        <v>1120</v>
      </c>
      <c r="B572" s="209" t="s">
        <v>2517</v>
      </c>
      <c r="C572" s="209" t="s">
        <v>15436</v>
      </c>
      <c r="D572" s="209" t="s">
        <v>1090</v>
      </c>
      <c r="E572" s="209" t="s">
        <v>782</v>
      </c>
      <c r="F572" s="209" t="s">
        <v>13217</v>
      </c>
      <c r="G572" s="209"/>
      <c r="H572" s="209" t="s">
        <v>2429</v>
      </c>
      <c r="I572" s="209" t="s">
        <v>13605</v>
      </c>
      <c r="J572" s="231" t="str">
        <f t="shared" si="16"/>
        <v>TinYunnan Xi YE</v>
      </c>
      <c r="K572" s="231" t="str">
        <f t="shared" si="17"/>
        <v>TinYunnan Xi YE</v>
      </c>
    </row>
    <row r="573" spans="1:11" hidden="1">
      <c r="A573" s="209" t="s">
        <v>1120</v>
      </c>
      <c r="B573" s="209" t="s">
        <v>13784</v>
      </c>
      <c r="C573" s="209" t="s">
        <v>13784</v>
      </c>
      <c r="D573" s="209" t="s">
        <v>1090</v>
      </c>
      <c r="E573" s="209" t="s">
        <v>13785</v>
      </c>
      <c r="F573" s="209" t="s">
        <v>13217</v>
      </c>
      <c r="G573" s="209"/>
      <c r="H573" s="209" t="s">
        <v>2429</v>
      </c>
      <c r="I573" s="209" t="s">
        <v>13605</v>
      </c>
      <c r="J573" s="231" t="str">
        <f t="shared" si="16"/>
        <v>TinYunnan Yunfan Non-ferrous Metals Co., Ltd.</v>
      </c>
      <c r="K573" s="231" t="str">
        <f t="shared" si="17"/>
        <v>TinYunnan Yunfan Non-ferrous Metals Co., Ltd.</v>
      </c>
    </row>
    <row r="574" spans="1:11" hidden="1">
      <c r="A574" s="209" t="s">
        <v>1120</v>
      </c>
      <c r="B574" s="209" t="s">
        <v>42</v>
      </c>
      <c r="C574" s="209" t="s">
        <v>15436</v>
      </c>
      <c r="D574" s="209" t="s">
        <v>1090</v>
      </c>
      <c r="E574" s="209" t="s">
        <v>782</v>
      </c>
      <c r="F574" s="209" t="s">
        <v>13217</v>
      </c>
      <c r="G574" s="209"/>
      <c r="H574" s="209" t="s">
        <v>2429</v>
      </c>
      <c r="I574" s="209" t="s">
        <v>13605</v>
      </c>
      <c r="J574" s="231" t="str">
        <f t="shared" si="16"/>
        <v>TinYuntinic Resources</v>
      </c>
      <c r="K574" s="231" t="str">
        <f t="shared" si="17"/>
        <v>TinYuntinic Resources</v>
      </c>
    </row>
    <row r="575" spans="1:11" hidden="1">
      <c r="A575" s="209" t="s">
        <v>1120</v>
      </c>
      <c r="B575" s="209" t="s">
        <v>2321</v>
      </c>
      <c r="C575" s="209" t="s">
        <v>1784</v>
      </c>
      <c r="D575" s="209" t="s">
        <v>1090</v>
      </c>
      <c r="E575" s="209" t="s">
        <v>1785</v>
      </c>
      <c r="F575" s="209" t="s">
        <v>13217</v>
      </c>
      <c r="G575" s="209"/>
      <c r="H575" s="209" t="s">
        <v>2429</v>
      </c>
      <c r="I575" s="209" t="s">
        <v>13605</v>
      </c>
      <c r="J575" s="231" t="str">
        <f t="shared" si="16"/>
        <v>TinYUNXIN colored electrolysis Company Limited</v>
      </c>
      <c r="K575" s="231" t="str">
        <f t="shared" si="17"/>
        <v>TinYUNXIN colored electrolysis Company Limited</v>
      </c>
    </row>
    <row r="576" spans="1:11" hidden="1">
      <c r="A576" s="209" t="s">
        <v>1120</v>
      </c>
      <c r="B576" s="209" t="s">
        <v>15465</v>
      </c>
      <c r="C576" s="209" t="s">
        <v>15436</v>
      </c>
      <c r="D576" s="209" t="s">
        <v>1090</v>
      </c>
      <c r="E576" s="209" t="s">
        <v>782</v>
      </c>
      <c r="F576" s="209" t="s">
        <v>13217</v>
      </c>
      <c r="G576" s="209"/>
      <c r="H576" s="209" t="s">
        <v>2429</v>
      </c>
      <c r="I576" s="209" t="s">
        <v>13605</v>
      </c>
      <c r="J576" s="231" t="str">
        <f t="shared" si="16"/>
        <v>Tin云南锡业股份有限公司锡业分公司</v>
      </c>
      <c r="K576" s="231" t="str">
        <f t="shared" si="17"/>
        <v>Tin云南锡业股份有限公司锡业分公司</v>
      </c>
    </row>
    <row r="577" spans="1:11" hidden="1">
      <c r="A577" s="209" t="s">
        <v>1120</v>
      </c>
      <c r="B577" s="209" t="s">
        <v>1834</v>
      </c>
      <c r="C577" s="209"/>
      <c r="D577" s="209"/>
      <c r="E577" s="209"/>
      <c r="F577" s="209"/>
      <c r="G577" s="209"/>
      <c r="H577" s="209"/>
      <c r="I577" s="209"/>
      <c r="J577" s="231"/>
      <c r="K577" s="231"/>
    </row>
    <row r="578" spans="1:11" hidden="1">
      <c r="A578" s="209" t="s">
        <v>1120</v>
      </c>
      <c r="B578" s="209" t="s">
        <v>1312</v>
      </c>
      <c r="C578" s="209" t="s">
        <v>486</v>
      </c>
      <c r="D578" s="209" t="s">
        <v>486</v>
      </c>
      <c r="E578" s="209"/>
      <c r="F578" s="209"/>
      <c r="G578" s="209"/>
      <c r="H578" s="209"/>
      <c r="I578" s="209"/>
      <c r="J578" s="231"/>
      <c r="K578" s="231"/>
    </row>
    <row r="579" spans="1:11" hidden="1">
      <c r="A579" s="209" t="s">
        <v>1122</v>
      </c>
      <c r="B579" s="209" t="s">
        <v>13786</v>
      </c>
      <c r="C579" s="209" t="s">
        <v>13786</v>
      </c>
      <c r="D579" s="209" t="s">
        <v>1098</v>
      </c>
      <c r="E579" s="209" t="s">
        <v>783</v>
      </c>
      <c r="F579" s="209" t="s">
        <v>13217</v>
      </c>
      <c r="G579" s="209"/>
      <c r="H579" s="209" t="s">
        <v>2116</v>
      </c>
      <c r="I579" s="209" t="s">
        <v>2117</v>
      </c>
      <c r="J579" s="231" t="str">
        <f t="shared" si="16"/>
        <v>TungstenA.L.M.T. Corp.</v>
      </c>
      <c r="K579" s="231" t="str">
        <f t="shared" si="17"/>
        <v>TungstenA.L.M.T. Corp.</v>
      </c>
    </row>
    <row r="580" spans="1:11" hidden="1">
      <c r="A580" s="209" t="s">
        <v>1122</v>
      </c>
      <c r="B580" s="209" t="s">
        <v>1805</v>
      </c>
      <c r="C580" s="209" t="s">
        <v>13786</v>
      </c>
      <c r="D580" s="209" t="s">
        <v>1098</v>
      </c>
      <c r="E580" s="209" t="s">
        <v>783</v>
      </c>
      <c r="F580" s="209" t="s">
        <v>13217</v>
      </c>
      <c r="G580" s="209"/>
      <c r="H580" s="209" t="s">
        <v>2116</v>
      </c>
      <c r="I580" s="209" t="s">
        <v>2117</v>
      </c>
      <c r="J580" s="231" t="str">
        <f t="shared" si="16"/>
        <v>TungstenA.L.M.T. TUNGSTEN Corp.</v>
      </c>
      <c r="K580" s="231" t="str">
        <f t="shared" si="17"/>
        <v>TungstenA.L.M.T. TUNGSTEN Corp.</v>
      </c>
    </row>
    <row r="581" spans="1:11" hidden="1">
      <c r="A581" s="209" t="s">
        <v>1122</v>
      </c>
      <c r="B581" s="209" t="s">
        <v>2249</v>
      </c>
      <c r="C581" s="209" t="s">
        <v>2249</v>
      </c>
      <c r="D581" s="209" t="s">
        <v>1086</v>
      </c>
      <c r="E581" s="209" t="s">
        <v>2250</v>
      </c>
      <c r="F581" s="209" t="s">
        <v>13217</v>
      </c>
      <c r="G581" s="209"/>
      <c r="H581" s="209" t="s">
        <v>2251</v>
      </c>
      <c r="I581" s="209" t="s">
        <v>1666</v>
      </c>
      <c r="J581" s="231" t="str">
        <f t="shared" si="16"/>
        <v>TungstenACL Metais Eireli</v>
      </c>
      <c r="K581" s="231" t="str">
        <f t="shared" si="17"/>
        <v>TungstenACL Metais Eireli</v>
      </c>
    </row>
    <row r="582" spans="1:11" hidden="1">
      <c r="A582" s="209" t="s">
        <v>1122</v>
      </c>
      <c r="B582" s="209" t="s">
        <v>13828</v>
      </c>
      <c r="C582" s="209" t="s">
        <v>13828</v>
      </c>
      <c r="D582" s="209" t="s">
        <v>1086</v>
      </c>
      <c r="E582" s="209" t="s">
        <v>13842</v>
      </c>
      <c r="F582" s="209" t="s">
        <v>13217</v>
      </c>
      <c r="G582" s="209"/>
      <c r="H582" s="209" t="s">
        <v>2493</v>
      </c>
      <c r="I582" s="209" t="s">
        <v>1666</v>
      </c>
      <c r="J582" s="231" t="str">
        <f t="shared" si="16"/>
        <v>TungstenAlbasteel Industria e Comercio de Ligas Para Fundicao Ltd.</v>
      </c>
      <c r="K582" s="231" t="str">
        <f t="shared" si="17"/>
        <v>TungstenAlbasteel Industria e Comercio de Ligas Para Fundicao Ltd.</v>
      </c>
    </row>
    <row r="583" spans="1:11" hidden="1">
      <c r="A583" s="209" t="s">
        <v>1122</v>
      </c>
      <c r="B583" s="209" t="s">
        <v>1806</v>
      </c>
      <c r="C583" s="209" t="s">
        <v>13786</v>
      </c>
      <c r="D583" s="209" t="s">
        <v>1098</v>
      </c>
      <c r="E583" s="209" t="s">
        <v>783</v>
      </c>
      <c r="F583" s="209" t="s">
        <v>13217</v>
      </c>
      <c r="G583" s="209"/>
      <c r="H583" s="209" t="s">
        <v>2116</v>
      </c>
      <c r="I583" s="209" t="s">
        <v>2117</v>
      </c>
      <c r="J583" s="231" t="str">
        <f t="shared" si="16"/>
        <v>TungstenAllied Material Corporation</v>
      </c>
      <c r="K583" s="231" t="str">
        <f t="shared" si="17"/>
        <v>TungstenAllied Material Corporation</v>
      </c>
    </row>
    <row r="584" spans="1:11" hidden="1">
      <c r="A584" s="209" t="s">
        <v>1122</v>
      </c>
      <c r="B584" s="209" t="s">
        <v>1807</v>
      </c>
      <c r="C584" s="209" t="s">
        <v>13786</v>
      </c>
      <c r="D584" s="209" t="s">
        <v>1098</v>
      </c>
      <c r="E584" s="209" t="s">
        <v>783</v>
      </c>
      <c r="F584" s="209" t="s">
        <v>13217</v>
      </c>
      <c r="G584" s="209"/>
      <c r="H584" s="209" t="s">
        <v>2116</v>
      </c>
      <c r="I584" s="209" t="s">
        <v>2117</v>
      </c>
      <c r="J584" s="231" t="str">
        <f t="shared" si="16"/>
        <v>TungstenALMT Corp</v>
      </c>
      <c r="K584" s="231" t="str">
        <f t="shared" si="17"/>
        <v>TungstenALMT Corp</v>
      </c>
    </row>
    <row r="585" spans="1:11" hidden="1">
      <c r="A585" s="209" t="s">
        <v>1122</v>
      </c>
      <c r="B585" s="209" t="s">
        <v>2221</v>
      </c>
      <c r="C585" s="209" t="s">
        <v>13786</v>
      </c>
      <c r="D585" s="209" t="s">
        <v>1098</v>
      </c>
      <c r="E585" s="209" t="s">
        <v>783</v>
      </c>
      <c r="F585" s="209" t="s">
        <v>13217</v>
      </c>
      <c r="G585" s="209"/>
      <c r="H585" s="209" t="s">
        <v>2116</v>
      </c>
      <c r="I585" s="209" t="s">
        <v>2117</v>
      </c>
      <c r="J585" s="231" t="str">
        <f t="shared" si="16"/>
        <v>TungstenALMT Sumitomo Group</v>
      </c>
      <c r="K585" s="231" t="str">
        <f t="shared" si="17"/>
        <v>TungstenALMT Sumitomo Group</v>
      </c>
    </row>
    <row r="586" spans="1:11" hidden="1">
      <c r="A586" s="209" t="s">
        <v>1122</v>
      </c>
      <c r="B586" s="209" t="s">
        <v>15089</v>
      </c>
      <c r="C586" s="209" t="s">
        <v>15089</v>
      </c>
      <c r="D586" s="209" t="s">
        <v>873</v>
      </c>
      <c r="E586" s="209" t="s">
        <v>15090</v>
      </c>
      <c r="F586" s="209" t="s">
        <v>13217</v>
      </c>
      <c r="G586" s="209"/>
      <c r="H586" s="209" t="s">
        <v>15117</v>
      </c>
      <c r="I586" s="209" t="s">
        <v>9870</v>
      </c>
      <c r="J586" s="231" t="str">
        <f t="shared" si="16"/>
        <v>TungstenArtek LLC</v>
      </c>
      <c r="K586" s="231" t="str">
        <f t="shared" si="17"/>
        <v>TungstenArtek LLC</v>
      </c>
    </row>
    <row r="587" spans="1:11" hidden="1">
      <c r="A587" s="209" t="s">
        <v>1122</v>
      </c>
      <c r="B587" s="209" t="s">
        <v>13829</v>
      </c>
      <c r="C587" s="209" t="s">
        <v>13829</v>
      </c>
      <c r="D587" s="209" t="s">
        <v>882</v>
      </c>
      <c r="E587" s="209" t="s">
        <v>13843</v>
      </c>
      <c r="F587" s="209" t="s">
        <v>13217</v>
      </c>
      <c r="G587" s="209"/>
      <c r="H587" s="209" t="s">
        <v>13852</v>
      </c>
      <c r="I587" s="209" t="s">
        <v>1822</v>
      </c>
      <c r="J587" s="231" t="str">
        <f t="shared" si="16"/>
        <v>TungstenAsia Tungsten Products Vietnam Ltd.</v>
      </c>
      <c r="K587" s="231" t="str">
        <f t="shared" si="17"/>
        <v>TungstenAsia Tungsten Products Vietnam Ltd.</v>
      </c>
    </row>
    <row r="588" spans="1:11" hidden="1">
      <c r="A588" s="209" t="s">
        <v>1122</v>
      </c>
      <c r="B588" s="209" t="s">
        <v>2222</v>
      </c>
      <c r="C588" s="209" t="s">
        <v>145</v>
      </c>
      <c r="D588" s="209" t="s">
        <v>2415</v>
      </c>
      <c r="E588" s="209" t="s">
        <v>784</v>
      </c>
      <c r="F588" s="209" t="s">
        <v>13217</v>
      </c>
      <c r="G588" s="209"/>
      <c r="H588" s="209" t="s">
        <v>1808</v>
      </c>
      <c r="I588" s="209" t="s">
        <v>1809</v>
      </c>
      <c r="J588" s="231" t="str">
        <f t="shared" si="16"/>
        <v>TungstenATI Metalworking Products</v>
      </c>
      <c r="K588" s="231" t="str">
        <f t="shared" si="17"/>
        <v>TungstenATI Metalworking Products</v>
      </c>
    </row>
    <row r="589" spans="1:11" hidden="1">
      <c r="A589" s="209" t="s">
        <v>1122</v>
      </c>
      <c r="B589" s="209" t="s">
        <v>1155</v>
      </c>
      <c r="C589" s="209" t="s">
        <v>145</v>
      </c>
      <c r="D589" s="209" t="s">
        <v>2415</v>
      </c>
      <c r="E589" s="209" t="s">
        <v>784</v>
      </c>
      <c r="F589" s="209" t="s">
        <v>13217</v>
      </c>
      <c r="G589" s="209"/>
      <c r="H589" s="209" t="s">
        <v>1808</v>
      </c>
      <c r="I589" s="209" t="s">
        <v>1809</v>
      </c>
      <c r="J589" s="231" t="str">
        <f t="shared" si="16"/>
        <v>TungstenATI Tungsten Materials</v>
      </c>
      <c r="K589" s="231" t="str">
        <f t="shared" si="17"/>
        <v>TungstenATI Tungsten Materials</v>
      </c>
    </row>
    <row r="590" spans="1:11" hidden="1">
      <c r="A590" s="209" t="s">
        <v>1122</v>
      </c>
      <c r="B590" s="209" t="s">
        <v>2224</v>
      </c>
      <c r="C590" s="209" t="s">
        <v>1368</v>
      </c>
      <c r="D590" s="209" t="s">
        <v>1090</v>
      </c>
      <c r="E590" s="209" t="s">
        <v>785</v>
      </c>
      <c r="F590" s="209" t="s">
        <v>13217</v>
      </c>
      <c r="G590" s="209"/>
      <c r="H590" s="209" t="s">
        <v>1810</v>
      </c>
      <c r="I590" s="209" t="s">
        <v>13601</v>
      </c>
      <c r="J590" s="231" t="str">
        <f t="shared" ref="J590:J639" si="18">A590&amp;B590</f>
        <v>TungstenChaozhou Xianglu Tungsten Industry Co., Ltd.</v>
      </c>
      <c r="K590" s="231" t="str">
        <f t="shared" ref="K590:K639" si="19">A590&amp;B590</f>
        <v>TungstenChaozhou Xianglu Tungsten Industry Co., Ltd.</v>
      </c>
    </row>
    <row r="591" spans="1:11" hidden="1">
      <c r="A591" s="209" t="s">
        <v>1122</v>
      </c>
      <c r="B591" s="209" t="s">
        <v>1393</v>
      </c>
      <c r="C591" s="209" t="s">
        <v>15514</v>
      </c>
      <c r="D591" s="209" t="s">
        <v>1090</v>
      </c>
      <c r="E591" s="209" t="s">
        <v>1394</v>
      </c>
      <c r="F591" s="209" t="s">
        <v>13217</v>
      </c>
      <c r="G591" s="209"/>
      <c r="H591" s="209" t="s">
        <v>1760</v>
      </c>
      <c r="I591" s="209" t="s">
        <v>13600</v>
      </c>
      <c r="J591" s="231" t="str">
        <f t="shared" si="18"/>
        <v>TungstenChenzhou Diamond Tungsten Products Co., Ltd.</v>
      </c>
      <c r="K591" s="231" t="str">
        <f t="shared" si="19"/>
        <v>TungstenChenzhou Diamond Tungsten Products Co., Ltd.</v>
      </c>
    </row>
    <row r="592" spans="1:11" hidden="1">
      <c r="A592" s="209" t="s">
        <v>1122</v>
      </c>
      <c r="B592" s="209" t="s">
        <v>13787</v>
      </c>
      <c r="C592" s="209" t="s">
        <v>15091</v>
      </c>
      <c r="D592" s="209" t="s">
        <v>1090</v>
      </c>
      <c r="E592" s="209" t="s">
        <v>13789</v>
      </c>
      <c r="F592" s="209" t="s">
        <v>13217</v>
      </c>
      <c r="G592" s="209"/>
      <c r="H592" s="209" t="s">
        <v>1607</v>
      </c>
      <c r="I592" s="209" t="s">
        <v>13598</v>
      </c>
      <c r="J592" s="231" t="str">
        <f t="shared" si="18"/>
        <v>TungstenChina Molybdenum Co., Ltd.</v>
      </c>
      <c r="K592" s="231" t="str">
        <f t="shared" si="19"/>
        <v>TungstenChina Molybdenum Co., Ltd.</v>
      </c>
    </row>
    <row r="593" spans="1:11" hidden="1">
      <c r="A593" s="209" t="s">
        <v>1122</v>
      </c>
      <c r="B593" s="209" t="s">
        <v>15091</v>
      </c>
      <c r="C593" s="209" t="s">
        <v>15091</v>
      </c>
      <c r="D593" s="209" t="s">
        <v>1090</v>
      </c>
      <c r="E593" s="209" t="s">
        <v>13789</v>
      </c>
      <c r="F593" s="209" t="s">
        <v>13217</v>
      </c>
      <c r="G593" s="209"/>
      <c r="H593" s="209" t="s">
        <v>1607</v>
      </c>
      <c r="I593" s="209" t="s">
        <v>13598</v>
      </c>
      <c r="J593" s="231" t="str">
        <f t="shared" si="18"/>
        <v>TungstenChina Molybdenum Tungsten Co., Ltd.</v>
      </c>
      <c r="K593" s="231" t="str">
        <f t="shared" si="19"/>
        <v>TungstenChina Molybdenum Tungsten Co., Ltd.</v>
      </c>
    </row>
    <row r="594" spans="1:11" hidden="1">
      <c r="A594" s="209" t="s">
        <v>1122</v>
      </c>
      <c r="B594" s="209" t="s">
        <v>13788</v>
      </c>
      <c r="C594" s="209" t="s">
        <v>15091</v>
      </c>
      <c r="D594" s="209" t="s">
        <v>1090</v>
      </c>
      <c r="E594" s="209" t="s">
        <v>13789</v>
      </c>
      <c r="F594" s="209" t="s">
        <v>13217</v>
      </c>
      <c r="G594" s="209"/>
      <c r="H594" s="209" t="s">
        <v>1607</v>
      </c>
      <c r="I594" s="209" t="s">
        <v>13598</v>
      </c>
      <c r="J594" s="231" t="str">
        <f t="shared" si="18"/>
        <v>TungstenChina MuYe Tungsten Co,. Ltd.</v>
      </c>
      <c r="K594" s="231" t="str">
        <f t="shared" si="19"/>
        <v>TungstenChina MuYe Tungsten Co,. Ltd.</v>
      </c>
    </row>
    <row r="595" spans="1:11" hidden="1">
      <c r="A595" s="209" t="s">
        <v>1122</v>
      </c>
      <c r="B595" s="209" t="s">
        <v>1367</v>
      </c>
      <c r="C595" s="209" t="s">
        <v>1367</v>
      </c>
      <c r="D595" s="209" t="s">
        <v>1090</v>
      </c>
      <c r="E595" s="209" t="s">
        <v>786</v>
      </c>
      <c r="F595" s="209" t="s">
        <v>13217</v>
      </c>
      <c r="G595" s="209"/>
      <c r="H595" s="209" t="s">
        <v>1759</v>
      </c>
      <c r="I595" s="209" t="s">
        <v>13596</v>
      </c>
      <c r="J595" s="231" t="str">
        <f t="shared" si="18"/>
        <v>TungstenChongyi Zhangyuan Tungsten Co., Ltd.</v>
      </c>
      <c r="K595" s="231" t="str">
        <f t="shared" si="19"/>
        <v>TungstenChongyi Zhangyuan Tungsten Co., Ltd.</v>
      </c>
    </row>
    <row r="596" spans="1:11" hidden="1">
      <c r="A596" s="209" t="s">
        <v>1122</v>
      </c>
      <c r="B596" s="209" t="s">
        <v>2127</v>
      </c>
      <c r="C596" s="209" t="s">
        <v>2127</v>
      </c>
      <c r="D596" s="209" t="s">
        <v>1090</v>
      </c>
      <c r="E596" s="209" t="s">
        <v>13790</v>
      </c>
      <c r="F596" s="209" t="s">
        <v>13217</v>
      </c>
      <c r="G596" s="209"/>
      <c r="H596" s="209" t="s">
        <v>1745</v>
      </c>
      <c r="I596" s="209" t="s">
        <v>13580</v>
      </c>
      <c r="J596" s="231" t="str">
        <f t="shared" si="18"/>
        <v>TungstenCNMC (Guangxi) PGMA Co., Ltd.</v>
      </c>
      <c r="K596" s="231" t="str">
        <f t="shared" si="19"/>
        <v>TungstenCNMC (Guangxi) PGMA Co., Ltd.</v>
      </c>
    </row>
    <row r="597" spans="1:11" hidden="1">
      <c r="A597" s="209" t="s">
        <v>1122</v>
      </c>
      <c r="B597" s="209" t="s">
        <v>13830</v>
      </c>
      <c r="C597" s="209" t="s">
        <v>13830</v>
      </c>
      <c r="D597" s="209" t="s">
        <v>1086</v>
      </c>
      <c r="E597" s="209" t="s">
        <v>13844</v>
      </c>
      <c r="F597" s="209" t="s">
        <v>13217</v>
      </c>
      <c r="G597" s="209"/>
      <c r="H597" s="209" t="s">
        <v>13853</v>
      </c>
      <c r="I597" s="209" t="s">
        <v>3443</v>
      </c>
      <c r="J597" s="231" t="str">
        <f t="shared" si="18"/>
        <v>TungstenCronimet Brasil Ltda</v>
      </c>
      <c r="K597" s="231" t="str">
        <f t="shared" si="19"/>
        <v>TungstenCronimet Brasil Ltda</v>
      </c>
    </row>
    <row r="598" spans="1:11" hidden="1">
      <c r="A598" s="209" t="s">
        <v>1122</v>
      </c>
      <c r="B598" s="209" t="s">
        <v>15515</v>
      </c>
      <c r="C598" s="209" t="s">
        <v>15515</v>
      </c>
      <c r="D598" s="209" t="s">
        <v>1101</v>
      </c>
      <c r="E598" s="209" t="s">
        <v>15516</v>
      </c>
      <c r="F598" s="209" t="s">
        <v>13217</v>
      </c>
      <c r="G598" s="209"/>
      <c r="H598" s="209" t="s">
        <v>15525</v>
      </c>
      <c r="I598" s="209" t="s">
        <v>12850</v>
      </c>
      <c r="J598" s="231" t="str">
        <f t="shared" si="18"/>
        <v>TungstenDONGKUK INDUSTRIES CO., LTD.</v>
      </c>
      <c r="K598" s="231" t="str">
        <f t="shared" si="19"/>
        <v>TungstenDONGKUK INDUSTRIES CO., LTD.</v>
      </c>
    </row>
    <row r="599" spans="1:11" hidden="1">
      <c r="A599" s="209" t="s">
        <v>1122</v>
      </c>
      <c r="B599" s="209" t="s">
        <v>15092</v>
      </c>
      <c r="C599" s="209" t="s">
        <v>15517</v>
      </c>
      <c r="D599" s="209" t="s">
        <v>1090</v>
      </c>
      <c r="E599" s="209" t="s">
        <v>15093</v>
      </c>
      <c r="F599" s="209" t="s">
        <v>13217</v>
      </c>
      <c r="G599" s="209"/>
      <c r="H599" s="209" t="s">
        <v>13809</v>
      </c>
      <c r="I599" s="209" t="s">
        <v>13595</v>
      </c>
      <c r="J599" s="231" t="str">
        <f t="shared" si="18"/>
        <v>TungstenFujian Xinlu Tungsten</v>
      </c>
      <c r="K599" s="231" t="str">
        <f t="shared" si="19"/>
        <v>TungstenFujian Xinlu Tungsten</v>
      </c>
    </row>
    <row r="600" spans="1:11" hidden="1">
      <c r="A600" s="209" t="s">
        <v>1122</v>
      </c>
      <c r="B600" s="209" t="s">
        <v>15517</v>
      </c>
      <c r="C600" s="209" t="s">
        <v>15517</v>
      </c>
      <c r="D600" s="209" t="s">
        <v>1090</v>
      </c>
      <c r="E600" s="209" t="s">
        <v>15093</v>
      </c>
      <c r="F600" s="209" t="s">
        <v>13217</v>
      </c>
      <c r="G600" s="209"/>
      <c r="H600" s="209" t="s">
        <v>13809</v>
      </c>
      <c r="I600" s="209" t="s">
        <v>13595</v>
      </c>
      <c r="J600" s="231" t="str">
        <f t="shared" si="18"/>
        <v>TungstenFujian Xinlu Tungsten Co., Ltd.</v>
      </c>
      <c r="K600" s="231" t="str">
        <f t="shared" si="19"/>
        <v>TungstenFujian Xinlu Tungsten Co., Ltd.</v>
      </c>
    </row>
    <row r="601" spans="1:11" hidden="1">
      <c r="A601" s="209" t="s">
        <v>1122</v>
      </c>
      <c r="B601" s="209" t="s">
        <v>147</v>
      </c>
      <c r="C601" s="209" t="s">
        <v>147</v>
      </c>
      <c r="D601" s="209" t="s">
        <v>1090</v>
      </c>
      <c r="E601" s="209" t="s">
        <v>137</v>
      </c>
      <c r="F601" s="209" t="s">
        <v>13217</v>
      </c>
      <c r="G601" s="209"/>
      <c r="H601" s="209" t="s">
        <v>1759</v>
      </c>
      <c r="I601" s="209" t="s">
        <v>13596</v>
      </c>
      <c r="J601" s="231" t="str">
        <f t="shared" si="18"/>
        <v>TungstenGanzhou Jiangwu Ferrotungsten Co., Ltd.</v>
      </c>
      <c r="K601" s="231" t="str">
        <f t="shared" si="19"/>
        <v>TungstenGanzhou Jiangwu Ferrotungsten Co., Ltd.</v>
      </c>
    </row>
    <row r="602" spans="1:11" hidden="1">
      <c r="A602" s="209" t="s">
        <v>1122</v>
      </c>
      <c r="B602" s="209" t="s">
        <v>388</v>
      </c>
      <c r="C602" s="209" t="s">
        <v>388</v>
      </c>
      <c r="D602" s="209" t="s">
        <v>1090</v>
      </c>
      <c r="E602" s="209" t="s">
        <v>389</v>
      </c>
      <c r="F602" s="209" t="s">
        <v>13217</v>
      </c>
      <c r="G602" s="209"/>
      <c r="H602" s="209" t="s">
        <v>1759</v>
      </c>
      <c r="I602" s="189" t="s">
        <v>13596</v>
      </c>
      <c r="J602" s="231" t="str">
        <f t="shared" si="18"/>
        <v>TungstenGanzhou Seadragon W &amp; Mo Co., Ltd.</v>
      </c>
      <c r="K602" s="231" t="str">
        <f t="shared" si="19"/>
        <v>TungstenGanzhou Seadragon W &amp; Mo Co., Ltd.</v>
      </c>
    </row>
    <row r="603" spans="1:11" hidden="1">
      <c r="A603" s="209" t="s">
        <v>1122</v>
      </c>
      <c r="B603" s="209" t="s">
        <v>13831</v>
      </c>
      <c r="C603" s="209" t="s">
        <v>15518</v>
      </c>
      <c r="D603" s="209" t="s">
        <v>1090</v>
      </c>
      <c r="E603" s="209" t="s">
        <v>13845</v>
      </c>
      <c r="F603" s="209" t="s">
        <v>13217</v>
      </c>
      <c r="G603" s="209"/>
      <c r="H603" s="209" t="s">
        <v>15104</v>
      </c>
      <c r="I603" s="189" t="s">
        <v>13601</v>
      </c>
      <c r="J603" s="231" t="str">
        <f t="shared" si="18"/>
        <v>TungstenGEM Co., Ltd.</v>
      </c>
      <c r="K603" s="231" t="str">
        <f t="shared" si="19"/>
        <v>TungstenGEM Co., Ltd.</v>
      </c>
    </row>
    <row r="604" spans="1:11" hidden="1">
      <c r="A604" s="209" t="s">
        <v>1122</v>
      </c>
      <c r="B604" s="209" t="s">
        <v>15833</v>
      </c>
      <c r="C604" s="209" t="s">
        <v>15833</v>
      </c>
      <c r="D604" s="209" t="s">
        <v>2415</v>
      </c>
      <c r="E604" s="209" t="s">
        <v>787</v>
      </c>
      <c r="F604" s="209" t="s">
        <v>13217</v>
      </c>
      <c r="G604" s="209"/>
      <c r="H604" s="209" t="s">
        <v>1812</v>
      </c>
      <c r="I604" s="189" t="s">
        <v>1725</v>
      </c>
      <c r="J604" s="231" t="str">
        <f t="shared" si="18"/>
        <v>TungstenGlobal Tungsten &amp; Powders LLC</v>
      </c>
      <c r="K604" s="231" t="str">
        <f t="shared" si="19"/>
        <v>TungstenGlobal Tungsten &amp; Powders LLC</v>
      </c>
    </row>
    <row r="605" spans="1:11" hidden="1">
      <c r="A605" s="209" t="s">
        <v>1122</v>
      </c>
      <c r="B605" s="209" t="s">
        <v>1014</v>
      </c>
      <c r="C605" s="209" t="s">
        <v>15833</v>
      </c>
      <c r="D605" s="209" t="s">
        <v>2415</v>
      </c>
      <c r="E605" s="209" t="s">
        <v>787</v>
      </c>
      <c r="F605" s="209" t="s">
        <v>13217</v>
      </c>
      <c r="G605" s="209"/>
      <c r="H605" s="209" t="s">
        <v>1812</v>
      </c>
      <c r="I605" s="189" t="s">
        <v>1725</v>
      </c>
      <c r="J605" s="231" t="str">
        <f t="shared" si="18"/>
        <v>TungstenGTP</v>
      </c>
      <c r="K605" s="231" t="str">
        <f t="shared" si="19"/>
        <v>TungstenGTP</v>
      </c>
    </row>
    <row r="606" spans="1:11" hidden="1">
      <c r="A606" s="209" t="s">
        <v>1122</v>
      </c>
      <c r="B606" s="209" t="s">
        <v>1368</v>
      </c>
      <c r="C606" s="209" t="s">
        <v>1368</v>
      </c>
      <c r="D606" s="209" t="s">
        <v>1090</v>
      </c>
      <c r="E606" s="209" t="s">
        <v>785</v>
      </c>
      <c r="F606" s="209" t="s">
        <v>13217</v>
      </c>
      <c r="G606" s="209"/>
      <c r="H606" s="209" t="s">
        <v>1810</v>
      </c>
      <c r="I606" s="189" t="s">
        <v>13601</v>
      </c>
      <c r="J606" s="231" t="str">
        <f t="shared" si="18"/>
        <v>TungstenGuangdong Xianglu Tungsten Co., Ltd.</v>
      </c>
      <c r="K606" s="231" t="str">
        <f t="shared" si="19"/>
        <v>TungstenGuangdong Xianglu Tungsten Co., Ltd.</v>
      </c>
    </row>
    <row r="607" spans="1:11" hidden="1">
      <c r="A607" s="209" t="s">
        <v>1122</v>
      </c>
      <c r="B607" s="209" t="s">
        <v>2317</v>
      </c>
      <c r="C607" s="209" t="s">
        <v>15050</v>
      </c>
      <c r="D607" s="209" t="s">
        <v>1091</v>
      </c>
      <c r="E607" s="209" t="s">
        <v>1415</v>
      </c>
      <c r="F607" s="209" t="s">
        <v>13217</v>
      </c>
      <c r="G607" s="209"/>
      <c r="H607" s="209" t="s">
        <v>1737</v>
      </c>
      <c r="I607" s="189" t="s">
        <v>1536</v>
      </c>
      <c r="J607" s="231" t="str">
        <f t="shared" si="18"/>
        <v>TungstenH.C. Starck Smelting GmbH &amp; Co. KG</v>
      </c>
      <c r="K607" s="231" t="str">
        <f t="shared" si="19"/>
        <v>TungstenH.C. Starck Smelting GmbH &amp; Co. KG</v>
      </c>
    </row>
    <row r="608" spans="1:11" hidden="1">
      <c r="A608" s="209" t="s">
        <v>1122</v>
      </c>
      <c r="B608" s="209" t="s">
        <v>2518</v>
      </c>
      <c r="C608" s="209" t="s">
        <v>2518</v>
      </c>
      <c r="D608" s="209" t="s">
        <v>1091</v>
      </c>
      <c r="E608" s="209" t="s">
        <v>1414</v>
      </c>
      <c r="F608" s="209" t="s">
        <v>13217</v>
      </c>
      <c r="G608" s="209"/>
      <c r="H608" s="209" t="s">
        <v>1736</v>
      </c>
      <c r="I608" s="189" t="s">
        <v>4228</v>
      </c>
      <c r="J608" s="231" t="str">
        <f t="shared" si="18"/>
        <v>TungstenH.C. Starck Tungsten GmbH</v>
      </c>
      <c r="K608" s="231" t="str">
        <f t="shared" si="19"/>
        <v>TungstenH.C. Starck Tungsten GmbH</v>
      </c>
    </row>
    <row r="609" spans="1:11" hidden="1">
      <c r="A609" s="209" t="s">
        <v>1122</v>
      </c>
      <c r="B609" s="209" t="s">
        <v>12915</v>
      </c>
      <c r="C609" s="209" t="s">
        <v>147</v>
      </c>
      <c r="D609" s="209" t="s">
        <v>1090</v>
      </c>
      <c r="E609" s="209" t="s">
        <v>137</v>
      </c>
      <c r="F609" s="209" t="s">
        <v>13217</v>
      </c>
      <c r="G609" s="209"/>
      <c r="H609" s="209" t="s">
        <v>1759</v>
      </c>
      <c r="I609" s="189" t="s">
        <v>13596</v>
      </c>
      <c r="J609" s="231" t="str">
        <f t="shared" si="18"/>
        <v>TungstenHan River Pelican State Alloy Co., Ltd.</v>
      </c>
      <c r="K609" s="231" t="str">
        <f t="shared" si="19"/>
        <v>TungstenHan River Pelican State Alloy Co., Ltd.</v>
      </c>
    </row>
    <row r="610" spans="1:11" hidden="1">
      <c r="A610" s="209" t="s">
        <v>1122</v>
      </c>
      <c r="B610" s="209" t="s">
        <v>15467</v>
      </c>
      <c r="C610" s="209" t="s">
        <v>15467</v>
      </c>
      <c r="D610" s="209" t="s">
        <v>1101</v>
      </c>
      <c r="E610" s="209" t="s">
        <v>15468</v>
      </c>
      <c r="F610" s="209" t="s">
        <v>13217</v>
      </c>
      <c r="G610" s="209"/>
      <c r="H610" s="209" t="s">
        <v>15469</v>
      </c>
      <c r="I610" s="189" t="s">
        <v>12847</v>
      </c>
      <c r="J610" s="231" t="str">
        <f t="shared" si="18"/>
        <v>TungstenHANNAE FOR T Co., Ltd.</v>
      </c>
      <c r="K610" s="231" t="str">
        <f t="shared" si="19"/>
        <v>TungstenHANNAE FOR T Co., Ltd.</v>
      </c>
    </row>
    <row r="611" spans="1:11" hidden="1">
      <c r="A611" s="209" t="s">
        <v>1122</v>
      </c>
      <c r="B611" s="209" t="s">
        <v>15518</v>
      </c>
      <c r="C611" s="209" t="s">
        <v>15518</v>
      </c>
      <c r="D611" s="209" t="s">
        <v>1090</v>
      </c>
      <c r="E611" s="209" t="s">
        <v>13845</v>
      </c>
      <c r="F611" s="209" t="s">
        <v>13217</v>
      </c>
      <c r="G611" s="209"/>
      <c r="H611" s="209" t="s">
        <v>15104</v>
      </c>
      <c r="I611" s="189" t="s">
        <v>13601</v>
      </c>
      <c r="J611" s="231" t="str">
        <f t="shared" si="18"/>
        <v>TungstenHubei Green Tungsten Co., Ltd.</v>
      </c>
      <c r="K611" s="231" t="str">
        <f t="shared" si="19"/>
        <v>TungstenHubei Green Tungsten Co., Ltd.</v>
      </c>
    </row>
    <row r="612" spans="1:11" hidden="1">
      <c r="A612" s="209" t="s">
        <v>1122</v>
      </c>
      <c r="B612" s="209" t="s">
        <v>13791</v>
      </c>
      <c r="C612" s="209" t="s">
        <v>15519</v>
      </c>
      <c r="D612" s="209" t="s">
        <v>1090</v>
      </c>
      <c r="E612" s="209" t="s">
        <v>789</v>
      </c>
      <c r="F612" s="209" t="s">
        <v>13217</v>
      </c>
      <c r="G612" s="209"/>
      <c r="H612" s="209" t="s">
        <v>1728</v>
      </c>
      <c r="I612" s="189" t="s">
        <v>13600</v>
      </c>
      <c r="J612" s="231" t="str">
        <f t="shared" si="18"/>
        <v>TungstenHuman Chun-Chang non-ferrous Smelting &amp; Concentrating Co., Ltd.</v>
      </c>
      <c r="K612" s="231" t="str">
        <f t="shared" si="19"/>
        <v>TungstenHuman Chun-Chang non-ferrous Smelting &amp; Concentrating Co., Ltd.</v>
      </c>
    </row>
    <row r="613" spans="1:11" hidden="1">
      <c r="A613" s="209" t="s">
        <v>1122</v>
      </c>
      <c r="B613" s="209" t="s">
        <v>2197</v>
      </c>
      <c r="C613" s="209" t="s">
        <v>2197</v>
      </c>
      <c r="D613" s="209" t="s">
        <v>1090</v>
      </c>
      <c r="E613" s="209" t="s">
        <v>788</v>
      </c>
      <c r="F613" s="209" t="s">
        <v>13217</v>
      </c>
      <c r="G613" s="209"/>
      <c r="H613" s="209" t="s">
        <v>2118</v>
      </c>
      <c r="I613" s="189" t="s">
        <v>13600</v>
      </c>
      <c r="J613" s="231" t="str">
        <f t="shared" si="18"/>
        <v>TungstenHunan Chenzhou Mining Co., Ltd.</v>
      </c>
      <c r="K613" s="231" t="str">
        <f t="shared" si="19"/>
        <v>TungstenHunan Chenzhou Mining Co., Ltd.</v>
      </c>
    </row>
    <row r="614" spans="1:11" hidden="1">
      <c r="A614" s="209" t="s">
        <v>1122</v>
      </c>
      <c r="B614" s="209" t="s">
        <v>1365</v>
      </c>
      <c r="C614" s="209" t="s">
        <v>2197</v>
      </c>
      <c r="D614" s="209" t="s">
        <v>1090</v>
      </c>
      <c r="E614" s="209" t="s">
        <v>788</v>
      </c>
      <c r="F614" s="209" t="s">
        <v>13217</v>
      </c>
      <c r="G614" s="209"/>
      <c r="H614" s="209" t="s">
        <v>2118</v>
      </c>
      <c r="I614" s="189" t="s">
        <v>13600</v>
      </c>
      <c r="J614" s="231" t="str">
        <f t="shared" si="18"/>
        <v>TungstenHunan Chenzhou Mining Group Co., Ltd.</v>
      </c>
      <c r="K614" s="231" t="str">
        <f t="shared" si="19"/>
        <v>TungstenHunan Chenzhou Mining Group Co., Ltd.</v>
      </c>
    </row>
    <row r="615" spans="1:11" hidden="1">
      <c r="A615" s="209" t="s">
        <v>1122</v>
      </c>
      <c r="B615" s="209" t="s">
        <v>1369</v>
      </c>
      <c r="C615" s="209" t="s">
        <v>15519</v>
      </c>
      <c r="D615" s="209" t="s">
        <v>1090</v>
      </c>
      <c r="E615" s="209" t="s">
        <v>789</v>
      </c>
      <c r="F615" s="209" t="s">
        <v>13217</v>
      </c>
      <c r="G615" s="209"/>
      <c r="H615" s="209" t="s">
        <v>1728</v>
      </c>
      <c r="I615" s="189" t="s">
        <v>13600</v>
      </c>
      <c r="J615" s="231" t="str">
        <f t="shared" si="18"/>
        <v>TungstenHunan Chunchang Nonferrous Metals Co., Ltd.</v>
      </c>
      <c r="K615" s="231" t="str">
        <f t="shared" si="19"/>
        <v>TungstenHunan Chunchang Nonferrous Metals Co., Ltd.</v>
      </c>
    </row>
    <row r="616" spans="1:11" hidden="1">
      <c r="A616" s="209" t="s">
        <v>1122</v>
      </c>
      <c r="B616" s="209" t="s">
        <v>15519</v>
      </c>
      <c r="C616" s="209" t="s">
        <v>15519</v>
      </c>
      <c r="D616" s="209" t="s">
        <v>1090</v>
      </c>
      <c r="E616" s="209" t="s">
        <v>789</v>
      </c>
      <c r="F616" s="209" t="s">
        <v>13217</v>
      </c>
      <c r="G616" s="209"/>
      <c r="H616" s="209" t="s">
        <v>1728</v>
      </c>
      <c r="I616" s="189" t="s">
        <v>13600</v>
      </c>
      <c r="J616" s="231" t="str">
        <f t="shared" si="18"/>
        <v>TungstenHunan Jintai New Material Co., Ltd.</v>
      </c>
      <c r="K616" s="231" t="str">
        <f t="shared" si="19"/>
        <v>TungstenHunan Jintai New Material Co., Ltd.</v>
      </c>
    </row>
    <row r="617" spans="1:11" hidden="1">
      <c r="A617" s="209" t="s">
        <v>1122</v>
      </c>
      <c r="B617" s="209" t="s">
        <v>15514</v>
      </c>
      <c r="C617" s="209" t="s">
        <v>15514</v>
      </c>
      <c r="D617" s="209" t="s">
        <v>1090</v>
      </c>
      <c r="E617" s="209" t="s">
        <v>1394</v>
      </c>
      <c r="F617" s="209" t="s">
        <v>13217</v>
      </c>
      <c r="G617" s="209"/>
      <c r="H617" s="209" t="s">
        <v>1760</v>
      </c>
      <c r="I617" s="189" t="s">
        <v>13600</v>
      </c>
      <c r="J617" s="231" t="str">
        <f t="shared" si="18"/>
        <v>TungstenHunan Shizhuyuan Nonferrous Metals Co., Ltd. Chenzhou Tungsten Products Branch</v>
      </c>
      <c r="K617" s="231" t="str">
        <f t="shared" si="19"/>
        <v>TungstenHunan Shizhuyuan Nonferrous Metals Co., Ltd. Chenzhou Tungsten Products Branch</v>
      </c>
    </row>
    <row r="618" spans="1:11" hidden="1">
      <c r="A618" s="209" t="s">
        <v>1122</v>
      </c>
      <c r="B618" s="209" t="s">
        <v>1827</v>
      </c>
      <c r="C618" s="209" t="s">
        <v>1827</v>
      </c>
      <c r="D618" s="209" t="s">
        <v>873</v>
      </c>
      <c r="E618" s="209" t="s">
        <v>1828</v>
      </c>
      <c r="F618" s="209" t="s">
        <v>13217</v>
      </c>
      <c r="G618" s="209"/>
      <c r="H618" s="209" t="s">
        <v>1829</v>
      </c>
      <c r="I618" s="189" t="s">
        <v>10004</v>
      </c>
      <c r="J618" s="231" t="str">
        <f t="shared" si="18"/>
        <v>TungstenHydrometallurg, JSC</v>
      </c>
      <c r="K618" s="231" t="str">
        <f t="shared" si="19"/>
        <v>TungstenHydrometallurg, JSC</v>
      </c>
    </row>
    <row r="619" spans="1:11" hidden="1">
      <c r="A619" s="209" t="s">
        <v>1122</v>
      </c>
      <c r="B619" s="209" t="s">
        <v>1370</v>
      </c>
      <c r="C619" s="209" t="s">
        <v>1370</v>
      </c>
      <c r="D619" s="209" t="s">
        <v>1098</v>
      </c>
      <c r="E619" s="209" t="s">
        <v>790</v>
      </c>
      <c r="F619" s="209" t="s">
        <v>13217</v>
      </c>
      <c r="G619" s="209"/>
      <c r="H619" s="209" t="s">
        <v>2119</v>
      </c>
      <c r="I619" s="189" t="s">
        <v>1568</v>
      </c>
      <c r="J619" s="231" t="str">
        <f t="shared" si="18"/>
        <v>TungstenJapan New Metals Co., Ltd.</v>
      </c>
      <c r="K619" s="231" t="str">
        <f t="shared" si="19"/>
        <v>TungstenJapan New Metals Co., Ltd.</v>
      </c>
    </row>
    <row r="620" spans="1:11" hidden="1">
      <c r="A620" s="209" t="s">
        <v>1122</v>
      </c>
      <c r="B620" s="209" t="s">
        <v>1416</v>
      </c>
      <c r="C620" s="209" t="s">
        <v>1416</v>
      </c>
      <c r="D620" s="209" t="s">
        <v>1090</v>
      </c>
      <c r="E620" s="209" t="s">
        <v>1417</v>
      </c>
      <c r="F620" s="209" t="s">
        <v>13217</v>
      </c>
      <c r="G620" s="209"/>
      <c r="H620" s="209" t="s">
        <v>1759</v>
      </c>
      <c r="I620" s="189" t="s">
        <v>13596</v>
      </c>
      <c r="J620" s="231" t="str">
        <f t="shared" si="18"/>
        <v>TungstenJiangwu H.C. Starck Tungsten Products Co., Ltd.</v>
      </c>
      <c r="K620" s="231" t="str">
        <f t="shared" si="19"/>
        <v>TungstenJiangwu H.C. Starck Tungsten Products Co., Ltd.</v>
      </c>
    </row>
    <row r="621" spans="1:11" hidden="1">
      <c r="A621" s="209" t="s">
        <v>1122</v>
      </c>
      <c r="B621" s="209" t="s">
        <v>153</v>
      </c>
      <c r="C621" s="209" t="s">
        <v>153</v>
      </c>
      <c r="D621" s="209" t="s">
        <v>1090</v>
      </c>
      <c r="E621" s="209" t="s">
        <v>135</v>
      </c>
      <c r="F621" s="209" t="s">
        <v>13217</v>
      </c>
      <c r="G621" s="209"/>
      <c r="H621" s="209" t="s">
        <v>1821</v>
      </c>
      <c r="I621" s="189" t="s">
        <v>13596</v>
      </c>
      <c r="J621" s="231" t="str">
        <f t="shared" si="18"/>
        <v>TungstenJiangxi Gan Bei Tungsten Co., Ltd.</v>
      </c>
      <c r="K621" s="231" t="str">
        <f t="shared" si="19"/>
        <v>TungstenJiangxi Gan Bei Tungsten Co., Ltd.</v>
      </c>
    </row>
    <row r="622" spans="1:11" hidden="1">
      <c r="A622" s="209" t="s">
        <v>1122</v>
      </c>
      <c r="B622" s="209" t="s">
        <v>806</v>
      </c>
      <c r="C622" s="209" t="s">
        <v>806</v>
      </c>
      <c r="D622" s="209" t="s">
        <v>1090</v>
      </c>
      <c r="E622" s="209" t="s">
        <v>795</v>
      </c>
      <c r="F622" s="209" t="s">
        <v>13217</v>
      </c>
      <c r="G622" s="209"/>
      <c r="H622" s="209" t="s">
        <v>1818</v>
      </c>
      <c r="I622" s="189" t="s">
        <v>13596</v>
      </c>
      <c r="J622" s="231" t="str">
        <f t="shared" si="18"/>
        <v>TungstenJiangxi Minmetals Gao'an Non-ferrous Metals Co., Ltd.</v>
      </c>
      <c r="K622" s="231" t="str">
        <f t="shared" si="19"/>
        <v>TungstenJiangxi Minmetals Gao'an Non-ferrous Metals Co., Ltd.</v>
      </c>
    </row>
    <row r="623" spans="1:11" hidden="1">
      <c r="A623" s="209" t="s">
        <v>1122</v>
      </c>
      <c r="B623" s="209" t="s">
        <v>150</v>
      </c>
      <c r="C623" s="209" t="s">
        <v>150</v>
      </c>
      <c r="D623" s="209" t="s">
        <v>1090</v>
      </c>
      <c r="E623" s="209" t="s">
        <v>140</v>
      </c>
      <c r="F623" s="209" t="s">
        <v>13217</v>
      </c>
      <c r="G623" s="209"/>
      <c r="H623" s="209" t="s">
        <v>1819</v>
      </c>
      <c r="I623" s="189" t="s">
        <v>13596</v>
      </c>
      <c r="J623" s="231" t="str">
        <f t="shared" si="18"/>
        <v>TungstenJiangxi Tonggu Non-ferrous Metallurgical &amp; Chemical Co., Ltd.</v>
      </c>
      <c r="K623" s="231" t="str">
        <f t="shared" si="19"/>
        <v>TungstenJiangxi Tonggu Non-ferrous Metallurgical &amp; Chemical Co., Ltd.</v>
      </c>
    </row>
    <row r="624" spans="1:11" hidden="1">
      <c r="A624" s="189" t="s">
        <v>1122</v>
      </c>
      <c r="B624" s="189" t="s">
        <v>149</v>
      </c>
      <c r="C624" s="189" t="s">
        <v>149</v>
      </c>
      <c r="D624" s="189" t="s">
        <v>1090</v>
      </c>
      <c r="E624" s="189" t="s">
        <v>139</v>
      </c>
      <c r="F624" s="209" t="s">
        <v>13217</v>
      </c>
      <c r="H624" s="283" t="s">
        <v>1759</v>
      </c>
      <c r="I624" s="283" t="s">
        <v>13596</v>
      </c>
      <c r="J624" s="231" t="str">
        <f t="shared" si="18"/>
        <v>TungstenJiangxi Xinsheng Tungsten Industry Co., Ltd.</v>
      </c>
      <c r="K624" s="231" t="str">
        <f t="shared" si="19"/>
        <v>TungstenJiangxi Xinsheng Tungsten Industry Co., Ltd.</v>
      </c>
    </row>
    <row r="625" spans="1:11" hidden="1">
      <c r="A625" s="189" t="s">
        <v>1122</v>
      </c>
      <c r="B625" s="189" t="s">
        <v>148</v>
      </c>
      <c r="C625" s="189" t="s">
        <v>148</v>
      </c>
      <c r="D625" s="189" t="s">
        <v>1090</v>
      </c>
      <c r="E625" s="189" t="s">
        <v>138</v>
      </c>
      <c r="F625" s="209" t="s">
        <v>13217</v>
      </c>
      <c r="H625" s="209" t="s">
        <v>1759</v>
      </c>
      <c r="I625" s="209" t="s">
        <v>13596</v>
      </c>
      <c r="J625" s="231" t="str">
        <f t="shared" si="18"/>
        <v>TungstenJiangxi Yaosheng Tungsten Co., Ltd.</v>
      </c>
      <c r="K625" s="231" t="str">
        <f t="shared" si="19"/>
        <v>TungstenJiangxi Yaosheng Tungsten Co., Ltd.</v>
      </c>
    </row>
    <row r="626" spans="1:11" hidden="1">
      <c r="A626" s="189" t="s">
        <v>1122</v>
      </c>
      <c r="B626" s="189" t="s">
        <v>15466</v>
      </c>
      <c r="C626" s="189" t="s">
        <v>15518</v>
      </c>
      <c r="D626" s="189" t="s">
        <v>1090</v>
      </c>
      <c r="E626" s="189" t="s">
        <v>13845</v>
      </c>
      <c r="F626" s="209" t="s">
        <v>13217</v>
      </c>
      <c r="H626" s="209" t="s">
        <v>15104</v>
      </c>
      <c r="I626" s="209" t="s">
        <v>13601</v>
      </c>
      <c r="J626" s="231" t="str">
        <f t="shared" si="18"/>
        <v>TungstenJingmen Dewei GEM Tungsten Resources Recycling Co., Ltd.</v>
      </c>
      <c r="K626" s="231" t="str">
        <f t="shared" si="19"/>
        <v>TungstenJingmen Dewei GEM Tungsten Resources Recycling Co., Ltd.</v>
      </c>
    </row>
    <row r="627" spans="1:11" hidden="1">
      <c r="A627" s="189" t="s">
        <v>1122</v>
      </c>
      <c r="B627" s="189" t="s">
        <v>13792</v>
      </c>
      <c r="C627" s="189" t="s">
        <v>13792</v>
      </c>
      <c r="D627" s="189" t="s">
        <v>873</v>
      </c>
      <c r="E627" s="189" t="s">
        <v>13793</v>
      </c>
      <c r="F627" s="209" t="s">
        <v>13217</v>
      </c>
      <c r="H627" s="283" t="s">
        <v>13805</v>
      </c>
      <c r="I627" s="283" t="s">
        <v>9921</v>
      </c>
      <c r="J627" s="231" t="str">
        <f t="shared" si="18"/>
        <v>TungstenJSC "Kirovgrad Hard Alloys Plant"</v>
      </c>
      <c r="K627" s="231" t="str">
        <f t="shared" si="19"/>
        <v>TungstenJSC "Kirovgrad Hard Alloys Plant"</v>
      </c>
    </row>
    <row r="628" spans="1:11" hidden="1">
      <c r="A628" s="189" t="s">
        <v>1122</v>
      </c>
      <c r="B628" s="189" t="s">
        <v>15834</v>
      </c>
      <c r="C628" s="189" t="s">
        <v>15834</v>
      </c>
      <c r="D628" s="189" t="s">
        <v>882</v>
      </c>
      <c r="E628" s="189" t="s">
        <v>15835</v>
      </c>
      <c r="F628" s="209" t="s">
        <v>13217</v>
      </c>
      <c r="H628" s="283" t="s">
        <v>15846</v>
      </c>
      <c r="I628" s="283" t="s">
        <v>12064</v>
      </c>
      <c r="J628" s="231" t="str">
        <f t="shared" si="18"/>
        <v>TungstenKenee Mining Corporation Vietnam</v>
      </c>
      <c r="K628" s="231" t="str">
        <f t="shared" si="19"/>
        <v>TungstenKenee Mining Corporation Vietnam</v>
      </c>
    </row>
    <row r="629" spans="1:11" hidden="1">
      <c r="A629" s="189" t="s">
        <v>1122</v>
      </c>
      <c r="B629" s="189" t="s">
        <v>146</v>
      </c>
      <c r="C629" s="189" t="s">
        <v>146</v>
      </c>
      <c r="D629" s="189" t="s">
        <v>2415</v>
      </c>
      <c r="E629" s="189" t="s">
        <v>791</v>
      </c>
      <c r="F629" s="209" t="s">
        <v>13217</v>
      </c>
      <c r="H629" s="283" t="s">
        <v>1813</v>
      </c>
      <c r="I629" s="283" t="s">
        <v>1742</v>
      </c>
      <c r="J629" s="231" t="str">
        <f t="shared" si="18"/>
        <v>TungstenKennametal Fallon</v>
      </c>
      <c r="K629" s="231" t="str">
        <f t="shared" si="19"/>
        <v>TungstenKennametal Fallon</v>
      </c>
    </row>
    <row r="630" spans="1:11" hidden="1">
      <c r="A630" s="189" t="s">
        <v>1122</v>
      </c>
      <c r="B630" s="189" t="s">
        <v>145</v>
      </c>
      <c r="C630" s="189" t="s">
        <v>145</v>
      </c>
      <c r="D630" s="189" t="s">
        <v>2415</v>
      </c>
      <c r="E630" s="189" t="s">
        <v>784</v>
      </c>
      <c r="F630" s="209" t="s">
        <v>13217</v>
      </c>
      <c r="H630" s="283" t="s">
        <v>1808</v>
      </c>
      <c r="I630" s="283" t="s">
        <v>1809</v>
      </c>
      <c r="J630" s="231" t="str">
        <f t="shared" si="18"/>
        <v>TungstenKennametal Huntsville</v>
      </c>
      <c r="K630" s="231" t="str">
        <f t="shared" si="19"/>
        <v>TungstenKennametal Huntsville</v>
      </c>
    </row>
    <row r="631" spans="1:11" hidden="1">
      <c r="A631" s="189" t="s">
        <v>1122</v>
      </c>
      <c r="B631" s="189" t="s">
        <v>13794</v>
      </c>
      <c r="C631" s="189" t="s">
        <v>13794</v>
      </c>
      <c r="D631" s="189" t="s">
        <v>2414</v>
      </c>
      <c r="E631" s="189" t="s">
        <v>13795</v>
      </c>
      <c r="F631" s="209" t="s">
        <v>13217</v>
      </c>
      <c r="H631" s="283" t="s">
        <v>13806</v>
      </c>
      <c r="I631" s="283" t="s">
        <v>11462</v>
      </c>
      <c r="J631" s="231" t="str">
        <f t="shared" si="18"/>
        <v>TungstenLianyou Metals Co., Ltd.</v>
      </c>
      <c r="K631" s="231" t="str">
        <f t="shared" si="19"/>
        <v>TungstenLianyou Metals Co., Ltd.</v>
      </c>
    </row>
    <row r="632" spans="1:11" hidden="1">
      <c r="A632" s="189" t="s">
        <v>1122</v>
      </c>
      <c r="B632" s="189" t="s">
        <v>15836</v>
      </c>
      <c r="C632" s="189" t="s">
        <v>15836</v>
      </c>
      <c r="D632" s="189" t="s">
        <v>2414</v>
      </c>
      <c r="E632" s="189" t="s">
        <v>15837</v>
      </c>
      <c r="F632" s="209" t="s">
        <v>13217</v>
      </c>
      <c r="H632" s="283" t="s">
        <v>15847</v>
      </c>
      <c r="I632" s="283" t="s">
        <v>11468</v>
      </c>
      <c r="J632" s="231" t="str">
        <f t="shared" si="18"/>
        <v>TungstenLianyou Resources Co., Ltd.</v>
      </c>
      <c r="K632" s="231" t="str">
        <f t="shared" si="19"/>
        <v>TungstenLianyou Resources Co., Ltd.</v>
      </c>
    </row>
    <row r="633" spans="1:11" hidden="1">
      <c r="A633" s="189" t="s">
        <v>1122</v>
      </c>
      <c r="B633" s="189" t="s">
        <v>15470</v>
      </c>
      <c r="C633" s="189" t="s">
        <v>15470</v>
      </c>
      <c r="D633" s="189" t="s">
        <v>873</v>
      </c>
      <c r="E633" s="189" t="s">
        <v>15471</v>
      </c>
      <c r="F633" s="209" t="s">
        <v>13217</v>
      </c>
      <c r="H633" s="283" t="s">
        <v>15472</v>
      </c>
      <c r="I633" s="283" t="s">
        <v>9957</v>
      </c>
      <c r="J633" s="231" t="str">
        <f t="shared" si="18"/>
        <v>TungstenLLC Vostok</v>
      </c>
      <c r="K633" s="231" t="str">
        <f t="shared" si="19"/>
        <v>TungstenLLC Vostok</v>
      </c>
    </row>
    <row r="634" spans="1:11" hidden="1">
      <c r="A634" s="189" t="s">
        <v>1122</v>
      </c>
      <c r="B634" s="189" t="s">
        <v>15838</v>
      </c>
      <c r="C634" s="189" t="s">
        <v>15838</v>
      </c>
      <c r="D634" s="189" t="s">
        <v>1105</v>
      </c>
      <c r="E634" s="189" t="s">
        <v>15839</v>
      </c>
      <c r="F634" s="209" t="s">
        <v>13217</v>
      </c>
      <c r="H634" s="283" t="s">
        <v>15848</v>
      </c>
      <c r="I634" s="283" t="s">
        <v>8674</v>
      </c>
      <c r="J634" s="231" t="str">
        <f t="shared" si="18"/>
        <v>TungstenMALAMET SMELTING SDN. BHD.</v>
      </c>
      <c r="K634" s="231" t="str">
        <f t="shared" si="19"/>
        <v>TungstenMALAMET SMELTING SDN. BHD.</v>
      </c>
    </row>
    <row r="635" spans="1:11" hidden="1">
      <c r="A635" s="189" t="s">
        <v>1122</v>
      </c>
      <c r="B635" s="189" t="s">
        <v>151</v>
      </c>
      <c r="C635" s="189" t="s">
        <v>151</v>
      </c>
      <c r="D635" s="189" t="s">
        <v>1090</v>
      </c>
      <c r="E635" s="189" t="s">
        <v>141</v>
      </c>
      <c r="F635" s="209" t="s">
        <v>13217</v>
      </c>
      <c r="H635" s="283" t="s">
        <v>15849</v>
      </c>
      <c r="I635" s="283" t="s">
        <v>13605</v>
      </c>
      <c r="J635" s="231" t="str">
        <f t="shared" si="18"/>
        <v>TungstenMalipo Haiyu Tungsten Co., Ltd.</v>
      </c>
      <c r="K635" s="231" t="str">
        <f t="shared" si="19"/>
        <v>TungstenMalipo Haiyu Tungsten Co., Ltd.</v>
      </c>
    </row>
    <row r="636" spans="1:11" hidden="1">
      <c r="A636" s="189" t="s">
        <v>1122</v>
      </c>
      <c r="B636" s="189" t="s">
        <v>15094</v>
      </c>
      <c r="C636" s="189" t="s">
        <v>15094</v>
      </c>
      <c r="D636" s="189" t="s">
        <v>882</v>
      </c>
      <c r="E636" s="189" t="s">
        <v>1418</v>
      </c>
      <c r="F636" s="209" t="s">
        <v>13217</v>
      </c>
      <c r="H636" s="283" t="s">
        <v>1823</v>
      </c>
      <c r="I636" s="283" t="s">
        <v>12112</v>
      </c>
      <c r="J636" s="231" t="str">
        <f t="shared" si="18"/>
        <v>TungstenMasan High-Tech Materials</v>
      </c>
      <c r="K636" s="231" t="str">
        <f t="shared" si="19"/>
        <v>TungstenMasan High-Tech Materials</v>
      </c>
    </row>
    <row r="637" spans="1:11" hidden="1">
      <c r="A637" s="189" t="s">
        <v>1122</v>
      </c>
      <c r="B637" s="189" t="s">
        <v>13796</v>
      </c>
      <c r="C637" s="189" t="s">
        <v>15094</v>
      </c>
      <c r="D637" s="189" t="s">
        <v>882</v>
      </c>
      <c r="E637" s="189" t="s">
        <v>1418</v>
      </c>
      <c r="F637" s="209" t="s">
        <v>13217</v>
      </c>
      <c r="H637" s="283" t="s">
        <v>1823</v>
      </c>
      <c r="I637" s="283" t="s">
        <v>12112</v>
      </c>
      <c r="J637" s="231" t="str">
        <f t="shared" si="18"/>
        <v>TungstenMasan Tungsten Chemical LLC (MTC)</v>
      </c>
      <c r="K637" s="231" t="str">
        <f t="shared" si="19"/>
        <v>TungstenMasan Tungsten Chemical LLC (MTC)</v>
      </c>
    </row>
    <row r="638" spans="1:11" hidden="1">
      <c r="A638" s="189" t="s">
        <v>1122</v>
      </c>
      <c r="B638" s="189" t="s">
        <v>2519</v>
      </c>
      <c r="C638" s="189" t="s">
        <v>2519</v>
      </c>
      <c r="D638" s="189" t="s">
        <v>873</v>
      </c>
      <c r="E638" s="189" t="s">
        <v>2254</v>
      </c>
      <c r="F638" s="209" t="s">
        <v>13217</v>
      </c>
      <c r="H638" s="189" t="s">
        <v>2255</v>
      </c>
      <c r="I638" s="189" t="s">
        <v>9937</v>
      </c>
      <c r="J638" s="231" t="str">
        <f t="shared" si="18"/>
        <v>TungstenMoliren Ltd.</v>
      </c>
      <c r="K638" s="231" t="str">
        <f t="shared" si="19"/>
        <v>TungstenMoliren Ltd.</v>
      </c>
    </row>
    <row r="639" spans="1:11" hidden="1">
      <c r="A639" s="189" t="s">
        <v>1122</v>
      </c>
      <c r="B639" s="189" t="s">
        <v>15520</v>
      </c>
      <c r="C639" s="189" t="s">
        <v>15520</v>
      </c>
      <c r="D639" s="189" t="s">
        <v>882</v>
      </c>
      <c r="E639" s="189" t="s">
        <v>15521</v>
      </c>
      <c r="F639" s="209" t="s">
        <v>13217</v>
      </c>
      <c r="H639" s="189" t="s">
        <v>15527</v>
      </c>
      <c r="I639" s="189" t="s">
        <v>12116</v>
      </c>
      <c r="J639" s="231" t="str">
        <f t="shared" si="18"/>
        <v>TungstenNam Viet Cromit Joint Stock Company</v>
      </c>
      <c r="K639" s="231" t="str">
        <f t="shared" si="19"/>
        <v>TungstenNam Viet Cromit Joint Stock Company</v>
      </c>
    </row>
    <row r="640" spans="1:11" hidden="1">
      <c r="A640" s="189" t="s">
        <v>1122</v>
      </c>
      <c r="B640" s="189" t="s">
        <v>15522</v>
      </c>
      <c r="C640" s="189" t="s">
        <v>15520</v>
      </c>
      <c r="D640" s="189" t="s">
        <v>882</v>
      </c>
      <c r="E640" s="189" t="s">
        <v>15521</v>
      </c>
      <c r="F640" s="209" t="s">
        <v>13217</v>
      </c>
      <c r="H640" s="189" t="s">
        <v>15527</v>
      </c>
      <c r="I640" s="189" t="s">
        <v>12116</v>
      </c>
      <c r="J640" s="231" t="str">
        <f t="shared" ref="J640:J645" si="20">A640&amp;B640</f>
        <v>TungstenNan Viet Ferrochrome Co., Ltd.</v>
      </c>
      <c r="K640" s="231" t="str">
        <f t="shared" ref="K640:K645" si="21">A640&amp;B640</f>
        <v>TungstenNan Viet Ferrochrome Co., Ltd.</v>
      </c>
    </row>
    <row r="641" spans="1:11" hidden="1">
      <c r="A641" s="189" t="s">
        <v>1122</v>
      </c>
      <c r="B641" s="189" t="s">
        <v>1824</v>
      </c>
      <c r="C641" s="189" t="s">
        <v>1824</v>
      </c>
      <c r="D641" s="189" t="s">
        <v>2415</v>
      </c>
      <c r="E641" s="189" t="s">
        <v>1825</v>
      </c>
      <c r="F641" s="209" t="s">
        <v>13217</v>
      </c>
      <c r="H641" s="189" t="s">
        <v>1826</v>
      </c>
      <c r="I641" s="189" t="s">
        <v>1609</v>
      </c>
      <c r="J641" s="231" t="str">
        <f t="shared" si="20"/>
        <v>TungstenNiagara Refining LLC</v>
      </c>
      <c r="K641" s="231" t="str">
        <f t="shared" si="21"/>
        <v>TungstenNiagara Refining LLC</v>
      </c>
    </row>
    <row r="642" spans="1:11" hidden="1">
      <c r="A642" s="189" t="s">
        <v>1122</v>
      </c>
      <c r="B642" s="189" t="s">
        <v>13832</v>
      </c>
      <c r="C642" s="189" t="s">
        <v>13832</v>
      </c>
      <c r="D642" s="189" t="s">
        <v>873</v>
      </c>
      <c r="E642" s="189" t="s">
        <v>13846</v>
      </c>
      <c r="F642" s="209" t="s">
        <v>13217</v>
      </c>
      <c r="H642" s="189" t="s">
        <v>13854</v>
      </c>
      <c r="I642" s="189" t="s">
        <v>13855</v>
      </c>
      <c r="J642" s="231" t="str">
        <f t="shared" si="20"/>
        <v>TungstenNPP Tyazhmetprom LLC</v>
      </c>
      <c r="K642" s="231" t="str">
        <f t="shared" si="21"/>
        <v>TungstenNPP Tyazhmetprom LLC</v>
      </c>
    </row>
    <row r="643" spans="1:11" hidden="1">
      <c r="A643" s="189" t="s">
        <v>1122</v>
      </c>
      <c r="B643" s="189" t="s">
        <v>1419</v>
      </c>
      <c r="C643" s="189" t="s">
        <v>15094</v>
      </c>
      <c r="D643" s="189" t="s">
        <v>882</v>
      </c>
      <c r="E643" s="189" t="s">
        <v>1418</v>
      </c>
      <c r="F643" s="209" t="s">
        <v>13217</v>
      </c>
      <c r="H643" s="189" t="s">
        <v>1823</v>
      </c>
      <c r="I643" s="189" t="s">
        <v>12112</v>
      </c>
      <c r="J643" s="231" t="str">
        <f t="shared" si="20"/>
        <v>TungstenNui Phao H.C. Starck Tungsten Chemicals Manufacturing LLC</v>
      </c>
      <c r="K643" s="231" t="str">
        <f t="shared" si="21"/>
        <v>TungstenNui Phao H.C. Starck Tungsten Chemicals Manufacturing LLC</v>
      </c>
    </row>
    <row r="644" spans="1:11" hidden="1">
      <c r="A644" s="189" t="s">
        <v>1122</v>
      </c>
      <c r="B644" s="189" t="s">
        <v>15095</v>
      </c>
      <c r="C644" s="189" t="s">
        <v>15095</v>
      </c>
      <c r="D644" s="189" t="s">
        <v>873</v>
      </c>
      <c r="E644" s="189" t="s">
        <v>15096</v>
      </c>
      <c r="F644" s="209" t="s">
        <v>13217</v>
      </c>
      <c r="H644" s="189" t="s">
        <v>15118</v>
      </c>
      <c r="I644" s="189" t="s">
        <v>9937</v>
      </c>
      <c r="J644" s="231" t="str">
        <f t="shared" si="20"/>
        <v>TungstenOOO “Technolom” 1</v>
      </c>
      <c r="K644" s="231" t="str">
        <f t="shared" si="21"/>
        <v>TungstenOOO “Technolom” 1</v>
      </c>
    </row>
    <row r="645" spans="1:11" hidden="1">
      <c r="A645" s="189" t="s">
        <v>1122</v>
      </c>
      <c r="B645" s="189" t="s">
        <v>15097</v>
      </c>
      <c r="C645" s="189" t="s">
        <v>15097</v>
      </c>
      <c r="D645" s="189" t="s">
        <v>873</v>
      </c>
      <c r="E645" s="189" t="s">
        <v>15098</v>
      </c>
      <c r="F645" s="209" t="s">
        <v>13217</v>
      </c>
      <c r="H645" s="189" t="s">
        <v>15118</v>
      </c>
      <c r="I645" s="189" t="s">
        <v>9937</v>
      </c>
      <c r="J645" s="231" t="str">
        <f t="shared" si="20"/>
        <v>TungstenOOO “Technolom” 2</v>
      </c>
      <c r="K645" s="231" t="str">
        <f t="shared" si="21"/>
        <v>TungstenOOO “Technolom” 2</v>
      </c>
    </row>
    <row r="646" spans="1:11" hidden="1">
      <c r="A646" s="189" t="s">
        <v>1122</v>
      </c>
      <c r="B646" s="189" t="s">
        <v>15840</v>
      </c>
      <c r="C646" s="189" t="s">
        <v>15840</v>
      </c>
      <c r="D646" s="189" t="s">
        <v>871</v>
      </c>
      <c r="E646" s="189" t="s">
        <v>15841</v>
      </c>
      <c r="H646" s="189" t="s">
        <v>15850</v>
      </c>
      <c r="I646" s="189" t="s">
        <v>9206</v>
      </c>
      <c r="J646" s="231" t="str">
        <f t="shared" ref="J646:J664" si="22">A646&amp;B646</f>
        <v>TungstenPhilippine Bonway Manufacturing Industrial Corporation</v>
      </c>
      <c r="K646" s="231" t="str">
        <f t="shared" ref="K646:K664" si="23">A646&amp;B646</f>
        <v>TungstenPhilippine Bonway Manufacturing Industrial Corporation</v>
      </c>
    </row>
    <row r="647" spans="1:11" hidden="1">
      <c r="A647" s="189" t="s">
        <v>1122</v>
      </c>
      <c r="B647" s="189" t="s">
        <v>15842</v>
      </c>
      <c r="C647" s="189" t="s">
        <v>15842</v>
      </c>
      <c r="D647" s="189" t="s">
        <v>871</v>
      </c>
      <c r="E647" s="189" t="s">
        <v>15843</v>
      </c>
      <c r="H647" s="189" t="s">
        <v>15850</v>
      </c>
      <c r="I647" s="189" t="s">
        <v>9206</v>
      </c>
      <c r="J647" s="231" t="str">
        <f t="shared" si="22"/>
        <v>TungstenPhilippine Carreytech Metal Corp.</v>
      </c>
      <c r="K647" s="231" t="str">
        <f t="shared" si="23"/>
        <v>TungstenPhilippine Carreytech Metal Corp.</v>
      </c>
    </row>
    <row r="648" spans="1:11" hidden="1">
      <c r="A648" s="189" t="s">
        <v>1122</v>
      </c>
      <c r="B648" s="189" t="s">
        <v>2326</v>
      </c>
      <c r="C648" s="189" t="s">
        <v>2326</v>
      </c>
      <c r="D648" s="189" t="s">
        <v>871</v>
      </c>
      <c r="E648" s="189" t="s">
        <v>2256</v>
      </c>
      <c r="H648" s="189" t="s">
        <v>2257</v>
      </c>
      <c r="I648" s="189" t="s">
        <v>2258</v>
      </c>
      <c r="J648" s="231" t="str">
        <f t="shared" si="22"/>
        <v>TungstenPhilippine Chuangxin Industrial Co., Inc.</v>
      </c>
      <c r="K648" s="231" t="str">
        <f t="shared" si="23"/>
        <v>TungstenPhilippine Chuangxin Industrial Co., Inc.</v>
      </c>
    </row>
    <row r="649" spans="1:11" hidden="1">
      <c r="A649" s="189" t="s">
        <v>1122</v>
      </c>
      <c r="B649" s="189" t="s">
        <v>15844</v>
      </c>
      <c r="C649" s="189" t="s">
        <v>15844</v>
      </c>
      <c r="D649" s="189" t="s">
        <v>1090</v>
      </c>
      <c r="E649" s="189" t="s">
        <v>15845</v>
      </c>
      <c r="H649" s="189" t="s">
        <v>13809</v>
      </c>
      <c r="I649" s="189" t="s">
        <v>13595</v>
      </c>
      <c r="J649" s="231" t="str">
        <f t="shared" si="22"/>
        <v>TungstenShinwon Tungsten (Fujian Shanghang) Co., Ltd.</v>
      </c>
      <c r="K649" s="231" t="str">
        <f t="shared" si="23"/>
        <v>TungstenShinwon Tungsten (Fujian Shanghang) Co., Ltd.</v>
      </c>
    </row>
    <row r="650" spans="1:11" hidden="1">
      <c r="A650" s="189" t="s">
        <v>1122</v>
      </c>
      <c r="B650" s="189" t="s">
        <v>15050</v>
      </c>
      <c r="C650" s="189" t="s">
        <v>15050</v>
      </c>
      <c r="D650" s="189" t="s">
        <v>1091</v>
      </c>
      <c r="E650" s="189" t="s">
        <v>1415</v>
      </c>
      <c r="H650" s="189" t="s">
        <v>1737</v>
      </c>
      <c r="I650" s="189" t="s">
        <v>1536</v>
      </c>
      <c r="J650" s="231" t="str">
        <f t="shared" si="22"/>
        <v>TungstenTANIOBIS Smelting GmbH &amp; Co. KG</v>
      </c>
      <c r="K650" s="231" t="str">
        <f t="shared" si="23"/>
        <v>TungstenTANIOBIS Smelting GmbH &amp; Co. KG</v>
      </c>
    </row>
    <row r="651" spans="1:11" hidden="1">
      <c r="A651" s="189" t="s">
        <v>1122</v>
      </c>
      <c r="B651" s="189" t="s">
        <v>15523</v>
      </c>
      <c r="C651" s="189" t="s">
        <v>15523</v>
      </c>
      <c r="D651" s="189" t="s">
        <v>882</v>
      </c>
      <c r="E651" s="189" t="s">
        <v>15524</v>
      </c>
      <c r="H651" s="189" t="s">
        <v>15526</v>
      </c>
      <c r="I651" s="189" t="s">
        <v>12112</v>
      </c>
      <c r="J651" s="231" t="str">
        <f t="shared" si="22"/>
        <v>TungstenTungsten Vietnam Joint Stock Company</v>
      </c>
      <c r="K651" s="231" t="str">
        <f t="shared" si="23"/>
        <v>TungstenTungsten Vietnam Joint Stock Company</v>
      </c>
    </row>
    <row r="652" spans="1:11" hidden="1">
      <c r="A652" s="189" t="s">
        <v>1122</v>
      </c>
      <c r="B652" s="189" t="s">
        <v>2430</v>
      </c>
      <c r="C652" s="189" t="s">
        <v>2430</v>
      </c>
      <c r="D652" s="189" t="s">
        <v>873</v>
      </c>
      <c r="E652" s="189" t="s">
        <v>2431</v>
      </c>
      <c r="H652" s="189" t="s">
        <v>2520</v>
      </c>
      <c r="I652" s="189" t="s">
        <v>9924</v>
      </c>
      <c r="J652" s="231" t="str">
        <f t="shared" si="22"/>
        <v>TungstenUnecha Refractory metals plant</v>
      </c>
      <c r="K652" s="231" t="str">
        <f t="shared" si="23"/>
        <v>TungstenUnecha Refractory metals plant</v>
      </c>
    </row>
    <row r="653" spans="1:11" hidden="1">
      <c r="A653" s="189" t="s">
        <v>1122</v>
      </c>
      <c r="B653" s="189" t="s">
        <v>1816</v>
      </c>
      <c r="C653" s="189" t="s">
        <v>2521</v>
      </c>
      <c r="D653" s="189" t="s">
        <v>1084</v>
      </c>
      <c r="E653" s="189" t="s">
        <v>792</v>
      </c>
      <c r="H653" s="189" t="s">
        <v>1814</v>
      </c>
      <c r="I653" s="189" t="s">
        <v>2792</v>
      </c>
      <c r="J653" s="231" t="str">
        <f t="shared" si="22"/>
        <v>TungstenWBH</v>
      </c>
      <c r="K653" s="231" t="str">
        <f t="shared" si="23"/>
        <v>TungstenWBH</v>
      </c>
    </row>
    <row r="654" spans="1:11" hidden="1">
      <c r="A654" s="189" t="s">
        <v>1122</v>
      </c>
      <c r="B654" s="189" t="s">
        <v>1815</v>
      </c>
      <c r="C654" s="189" t="s">
        <v>2521</v>
      </c>
      <c r="D654" s="189" t="s">
        <v>1084</v>
      </c>
      <c r="E654" s="189" t="s">
        <v>792</v>
      </c>
      <c r="H654" s="189" t="s">
        <v>1814</v>
      </c>
      <c r="I654" s="189" t="s">
        <v>2792</v>
      </c>
      <c r="J654" s="231" t="str">
        <f t="shared" si="22"/>
        <v>TungstenWBH,Wolfram [Austria]</v>
      </c>
      <c r="K654" s="231" t="str">
        <f t="shared" si="23"/>
        <v>TungstenWBH,Wolfram [Austria]</v>
      </c>
    </row>
    <row r="655" spans="1:11" hidden="1">
      <c r="A655" s="189" t="s">
        <v>1122</v>
      </c>
      <c r="B655" s="189" t="s">
        <v>2521</v>
      </c>
      <c r="C655" s="189" t="s">
        <v>2521</v>
      </c>
      <c r="D655" s="189" t="s">
        <v>1084</v>
      </c>
      <c r="E655" s="189" t="s">
        <v>792</v>
      </c>
      <c r="H655" s="189" t="s">
        <v>1814</v>
      </c>
      <c r="I655" s="189" t="s">
        <v>2792</v>
      </c>
      <c r="J655" s="231" t="str">
        <f t="shared" si="22"/>
        <v>TungstenWolfram Bergbau und Hutten AG</v>
      </c>
      <c r="K655" s="231" t="str">
        <f t="shared" si="23"/>
        <v>TungstenWolfram Bergbau und Hutten AG</v>
      </c>
    </row>
    <row r="656" spans="1:11" hidden="1">
      <c r="A656" s="189" t="s">
        <v>1122</v>
      </c>
      <c r="B656" s="189" t="s">
        <v>893</v>
      </c>
      <c r="C656" s="189" t="s">
        <v>2521</v>
      </c>
      <c r="D656" s="189" t="s">
        <v>1084</v>
      </c>
      <c r="E656" s="189" t="s">
        <v>792</v>
      </c>
      <c r="H656" s="189" t="s">
        <v>1814</v>
      </c>
      <c r="I656" s="189" t="s">
        <v>2792</v>
      </c>
      <c r="J656" s="231" t="str">
        <f t="shared" si="22"/>
        <v>TungstenWolfram Bergbau und Hütten AG</v>
      </c>
      <c r="K656" s="231" t="str">
        <f t="shared" si="23"/>
        <v>TungstenWolfram Bergbau und Hütten AG</v>
      </c>
    </row>
    <row r="657" spans="1:11" hidden="1">
      <c r="A657" s="189" t="s">
        <v>1122</v>
      </c>
      <c r="B657" s="189" t="s">
        <v>1820</v>
      </c>
      <c r="C657" s="189" t="s">
        <v>152</v>
      </c>
      <c r="D657" s="189" t="s">
        <v>1090</v>
      </c>
      <c r="E657" s="189" t="s">
        <v>142</v>
      </c>
      <c r="H657" s="189" t="s">
        <v>1817</v>
      </c>
      <c r="I657" s="189" t="s">
        <v>13595</v>
      </c>
      <c r="J657" s="231" t="str">
        <f t="shared" si="22"/>
        <v>TungstenXiamen H.C.</v>
      </c>
      <c r="K657" s="231" t="str">
        <f t="shared" si="23"/>
        <v>TungstenXiamen H.C.</v>
      </c>
    </row>
    <row r="658" spans="1:11" hidden="1">
      <c r="A658" s="189" t="s">
        <v>1122</v>
      </c>
      <c r="B658" s="189" t="s">
        <v>152</v>
      </c>
      <c r="C658" s="189" t="s">
        <v>152</v>
      </c>
      <c r="D658" s="189" t="s">
        <v>1090</v>
      </c>
      <c r="E658" s="189" t="s">
        <v>142</v>
      </c>
      <c r="H658" s="189" t="s">
        <v>1817</v>
      </c>
      <c r="I658" s="189" t="s">
        <v>13595</v>
      </c>
      <c r="J658" s="231" t="str">
        <f t="shared" si="22"/>
        <v>TungstenXiamen Tungsten (H.C.) Co., Ltd.</v>
      </c>
      <c r="K658" s="231" t="str">
        <f t="shared" si="23"/>
        <v>TungstenXiamen Tungsten (H.C.) Co., Ltd.</v>
      </c>
    </row>
    <row r="659" spans="1:11" hidden="1">
      <c r="A659" s="189" t="s">
        <v>1122</v>
      </c>
      <c r="B659" s="189" t="s">
        <v>1371</v>
      </c>
      <c r="C659" s="189" t="s">
        <v>1371</v>
      </c>
      <c r="D659" s="189" t="s">
        <v>1090</v>
      </c>
      <c r="E659" s="189" t="s">
        <v>793</v>
      </c>
      <c r="H659" s="189" t="s">
        <v>1817</v>
      </c>
      <c r="I659" s="189" t="s">
        <v>13595</v>
      </c>
      <c r="J659" s="231" t="str">
        <f t="shared" si="22"/>
        <v>TungstenXiamen Tungsten Co., Ltd.</v>
      </c>
      <c r="K659" s="231" t="str">
        <f t="shared" si="23"/>
        <v>TungstenXiamen Tungsten Co., Ltd.</v>
      </c>
    </row>
    <row r="660" spans="1:11" hidden="1">
      <c r="A660" s="189" t="s">
        <v>1122</v>
      </c>
      <c r="B660" s="189" t="s">
        <v>15473</v>
      </c>
      <c r="C660" s="189" t="s">
        <v>15473</v>
      </c>
      <c r="D660" s="189" t="s">
        <v>1090</v>
      </c>
      <c r="E660" s="189" t="s">
        <v>15474</v>
      </c>
      <c r="H660" s="189" t="s">
        <v>15475</v>
      </c>
      <c r="I660" s="189" t="s">
        <v>13596</v>
      </c>
      <c r="J660" s="231" t="str">
        <f t="shared" si="22"/>
        <v>TungstenYUDU ANSHENG TUNGSTEN CO., LTD.</v>
      </c>
      <c r="K660" s="231" t="str">
        <f t="shared" si="23"/>
        <v>TungstenYUDU ANSHENG TUNGSTEN CO., LTD.</v>
      </c>
    </row>
    <row r="661" spans="1:11" hidden="1">
      <c r="A661" s="189" t="s">
        <v>1122</v>
      </c>
      <c r="B661" s="189" t="s">
        <v>1811</v>
      </c>
      <c r="C661" s="189" t="s">
        <v>1367</v>
      </c>
      <c r="D661" s="189" t="s">
        <v>1090</v>
      </c>
      <c r="E661" s="189" t="s">
        <v>786</v>
      </c>
      <c r="H661" s="189" t="s">
        <v>1759</v>
      </c>
      <c r="I661" s="189" t="s">
        <v>13596</v>
      </c>
      <c r="J661" s="231" t="str">
        <f t="shared" si="22"/>
        <v>TungstenZhangyuan Tungsten Co Ltd</v>
      </c>
      <c r="K661" s="231" t="str">
        <f t="shared" si="23"/>
        <v>TungstenZhangyuan Tungsten Co Ltd</v>
      </c>
    </row>
    <row r="662" spans="1:11" hidden="1">
      <c r="A662" s="189" t="s">
        <v>1122</v>
      </c>
      <c r="B662" s="189" t="s">
        <v>13797</v>
      </c>
      <c r="C662" s="189" t="s">
        <v>15091</v>
      </c>
      <c r="D662" s="189" t="s">
        <v>1090</v>
      </c>
      <c r="E662" s="189" t="s">
        <v>13789</v>
      </c>
      <c r="H662" s="189" t="s">
        <v>1607</v>
      </c>
      <c r="I662" s="189" t="s">
        <v>13598</v>
      </c>
      <c r="J662" s="231" t="str">
        <f t="shared" si="22"/>
        <v>Tungsten洛阳栾川钼业集团钨业有限公司</v>
      </c>
      <c r="K662" s="231" t="str">
        <f t="shared" si="23"/>
        <v>Tungsten洛阳栾川钼业集团钨业有限公司</v>
      </c>
    </row>
    <row r="663" spans="1:11" hidden="1">
      <c r="A663" s="189" t="s">
        <v>1122</v>
      </c>
      <c r="B663" s="189" t="s">
        <v>1834</v>
      </c>
      <c r="J663" s="231" t="str">
        <f t="shared" si="22"/>
        <v>TungstenSmelter not listed</v>
      </c>
      <c r="K663" s="231" t="str">
        <f t="shared" si="23"/>
        <v>TungstenSmelter not listed</v>
      </c>
    </row>
    <row r="664" spans="1:11" hidden="1">
      <c r="A664" s="189" t="s">
        <v>1122</v>
      </c>
      <c r="B664" s="189" t="s">
        <v>1312</v>
      </c>
      <c r="C664" s="189" t="s">
        <v>486</v>
      </c>
      <c r="D664" s="189" t="s">
        <v>486</v>
      </c>
      <c r="J664" s="231" t="str">
        <f t="shared" si="22"/>
        <v>TungstenSmelter not yet identified</v>
      </c>
      <c r="K664" s="231"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filterColumn colId="4">
      <filters>
        <filter val="CID002036"/>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ht="28.5">
      <c r="A3" s="155" t="str">
        <f>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0">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0"/>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0"/>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0"/>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0"/>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0"/>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0"/>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0"/>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0"/>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0"/>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0"/>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0"/>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0"/>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0"/>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0"/>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0"/>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0"/>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0"/>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0"/>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0"/>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0"/>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0"/>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0"/>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0"/>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1">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1"/>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1"/>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1"/>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1"/>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1"/>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1"/>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1"/>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1"/>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1"/>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1"/>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1"/>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1"/>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1"/>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1"/>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1"/>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1"/>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1"/>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1"/>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2">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2"/>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2"/>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2"/>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2"/>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2"/>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2"/>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2"/>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2"/>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2"/>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2"/>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2"/>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2"/>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2"/>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2"/>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2"/>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2"/>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2"/>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2"/>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2"/>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2"/>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2"/>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2"/>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2"/>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2"/>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2"/>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A81" si="3">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 t="shared" si="3"/>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 t="shared" si="3"/>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 t="shared" si="3"/>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 t="shared" si="3"/>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 t="shared" si="3"/>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si="3"/>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4">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4"/>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4"/>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4"/>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4"/>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4"/>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4"/>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4"/>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4"/>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4"/>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4"/>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4"/>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4"/>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4"/>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4"/>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4"/>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4"/>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4"/>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4"/>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4"/>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4"/>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4"/>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4"/>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5">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5"/>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5"/>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5"/>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5"/>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5"/>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5"/>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5"/>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5"/>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5"/>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5"/>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5"/>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5"/>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5"/>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5"/>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5"/>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5"/>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5"/>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5"/>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5"/>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5"/>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5"/>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5"/>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5"/>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5"/>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5"/>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5"/>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5"/>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5"/>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5"/>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5"/>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5"/>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6">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6"/>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6"/>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6"/>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6"/>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6"/>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6"/>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6"/>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6"/>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6"/>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6"/>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6"/>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6"/>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6"/>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6"/>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6"/>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6"/>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6"/>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6"/>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6"/>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6"/>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6"/>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6"/>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6"/>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6"/>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6"/>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6"/>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6"/>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6"/>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6"/>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6"/>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7">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7"/>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7"/>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7"/>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7"/>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7"/>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7"/>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7"/>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7"/>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7"/>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7"/>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7"/>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7"/>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7"/>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7"/>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7"/>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7"/>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7"/>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7"/>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7"/>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7"/>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7"/>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7"/>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7"/>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7"/>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7"/>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7"/>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7"/>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7"/>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7"/>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7"/>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7"/>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7"/>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7"/>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7"/>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7"/>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8">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8"/>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8"/>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8"/>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8"/>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8"/>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8"/>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8"/>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8"/>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8"/>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9">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9"/>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9"/>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9"/>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9"/>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9"/>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9"/>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9"/>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9"/>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9"/>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9"/>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9"/>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9"/>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9"/>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9"/>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9"/>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9"/>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9"/>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9"/>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9"/>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9"/>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9"/>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9"/>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9"/>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9"/>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9"/>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9"/>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9"/>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Gérard Nadine</cp:lastModifiedBy>
  <cp:lastPrinted>2015-04-21T20:47:43Z</cp:lastPrinted>
  <dcterms:created xsi:type="dcterms:W3CDTF">2010-06-21T21:00:23Z</dcterms:created>
  <dcterms:modified xsi:type="dcterms:W3CDTF">2024-06-14T06:37:23Z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